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4355" windowHeight="4680" firstSheet="3" activeTab="5"/>
  </bookViews>
  <sheets>
    <sheet name="прибыли-убытки" sheetId="1" r:id="rId1"/>
    <sheet name="объем продаж" sheetId="2" r:id="rId2"/>
    <sheet name="общие издержки" sheetId="3" r:id="rId3"/>
    <sheet name="затраты на персонал" sheetId="4" r:id="rId4"/>
    <sheet name="суммарные издержки, отнесенные" sheetId="5" r:id="rId5"/>
    <sheet name="Оборудование" sheetId="6" r:id="rId6"/>
    <sheet name="КФ поступление от продаж" sheetId="7" r:id="rId7"/>
    <sheet name="КФ прямые издержки" sheetId="8" r:id="rId8"/>
    <sheet name="КФ общие издержки" sheetId="9" r:id="rId9"/>
    <sheet name="Затраты на персонал по группам" sheetId="10" r:id="rId10"/>
    <sheet name="Инвестиционные затраты" sheetId="11" r:id="rId11"/>
    <sheet name="Цена продукта" sheetId="13" r:id="rId12"/>
    <sheet name="объемы " sheetId="14" r:id="rId13"/>
  </sheets>
  <calcPr calcId="145621"/>
</workbook>
</file>

<file path=xl/calcChain.xml><?xml version="1.0" encoding="utf-8"?>
<calcChain xmlns="http://schemas.openxmlformats.org/spreadsheetml/2006/main">
  <c r="B9" i="6" l="1"/>
  <c r="B10" i="6" s="1"/>
  <c r="L11" i="14" l="1"/>
  <c r="H11" i="14"/>
  <c r="O11" i="14"/>
  <c r="N6" i="14"/>
  <c r="M6" i="14"/>
  <c r="K6" i="14"/>
  <c r="J6" i="14"/>
  <c r="I6" i="14"/>
  <c r="G6" i="14"/>
  <c r="F6" i="14"/>
  <c r="E6" i="14"/>
  <c r="D6" i="14"/>
  <c r="C6" i="14"/>
  <c r="L5" i="14"/>
  <c r="H5" i="14"/>
  <c r="L4" i="14"/>
  <c r="H4" i="14"/>
  <c r="O6" i="14"/>
  <c r="L3" i="14"/>
  <c r="L6" i="14" s="1"/>
  <c r="H3" i="14"/>
  <c r="O11" i="13"/>
  <c r="L11" i="13"/>
  <c r="H11" i="13"/>
  <c r="O4" i="13"/>
  <c r="O5" i="13"/>
  <c r="O3" i="13"/>
  <c r="L4" i="13"/>
  <c r="L5" i="13"/>
  <c r="L3" i="13"/>
  <c r="L6" i="13" s="1"/>
  <c r="H4" i="13"/>
  <c r="H5" i="13"/>
  <c r="H3" i="13"/>
  <c r="C6" i="13"/>
  <c r="D6" i="13"/>
  <c r="E6" i="13"/>
  <c r="F6" i="13"/>
  <c r="G6" i="13"/>
  <c r="H6" i="13"/>
  <c r="I6" i="13"/>
  <c r="J6" i="13"/>
  <c r="K6" i="13"/>
  <c r="M6" i="13"/>
  <c r="N6" i="13"/>
  <c r="O6" i="13"/>
  <c r="B6" i="13"/>
  <c r="O6" i="11"/>
  <c r="O7" i="11"/>
  <c r="O8" i="11"/>
  <c r="O9" i="11"/>
  <c r="O10" i="11"/>
  <c r="O11" i="11"/>
  <c r="O12" i="11"/>
  <c r="O5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B13" i="11"/>
  <c r="L5" i="11"/>
  <c r="H5" i="11"/>
  <c r="B5" i="11"/>
  <c r="O3" i="10"/>
  <c r="O4" i="10"/>
  <c r="O2" i="10"/>
  <c r="L3" i="10"/>
  <c r="L4" i="10"/>
  <c r="L2" i="10"/>
  <c r="L5" i="10" s="1"/>
  <c r="H3" i="10"/>
  <c r="H4" i="10"/>
  <c r="H2" i="10"/>
  <c r="C5" i="10"/>
  <c r="D5" i="10"/>
  <c r="E5" i="10"/>
  <c r="F5" i="10"/>
  <c r="G5" i="10"/>
  <c r="H5" i="10"/>
  <c r="I5" i="10"/>
  <c r="J5" i="10"/>
  <c r="K5" i="10"/>
  <c r="M5" i="10"/>
  <c r="N5" i="10"/>
  <c r="O5" i="10"/>
  <c r="B5" i="10"/>
  <c r="O3" i="9"/>
  <c r="O4" i="9"/>
  <c r="O5" i="9"/>
  <c r="O7" i="9"/>
  <c r="O8" i="9"/>
  <c r="O9" i="9"/>
  <c r="O10" i="9"/>
  <c r="O11" i="9"/>
  <c r="O2" i="9"/>
  <c r="C12" i="9"/>
  <c r="D12" i="9"/>
  <c r="E12" i="9"/>
  <c r="F12" i="9"/>
  <c r="G12" i="9"/>
  <c r="H12" i="9"/>
  <c r="I12" i="9"/>
  <c r="J12" i="9"/>
  <c r="K12" i="9"/>
  <c r="L12" i="9"/>
  <c r="M12" i="9"/>
  <c r="N12" i="9"/>
  <c r="B12" i="9"/>
  <c r="O2" i="8"/>
  <c r="L2" i="8"/>
  <c r="I2" i="8"/>
  <c r="J2" i="8" s="1"/>
  <c r="H3" i="8"/>
  <c r="I3" i="8"/>
  <c r="L3" i="8"/>
  <c r="M3" i="8"/>
  <c r="N3" i="8"/>
  <c r="O3" i="8"/>
  <c r="H2" i="8"/>
  <c r="D3" i="8"/>
  <c r="E3" i="8"/>
  <c r="F3" i="8"/>
  <c r="G3" i="8"/>
  <c r="C3" i="8"/>
  <c r="O3" i="7"/>
  <c r="O4" i="7"/>
  <c r="O2" i="7"/>
  <c r="L3" i="7"/>
  <c r="L5" i="7" s="1"/>
  <c r="L4" i="7"/>
  <c r="L2" i="7"/>
  <c r="H3" i="7"/>
  <c r="H4" i="7"/>
  <c r="H2" i="7"/>
  <c r="H5" i="7" s="1"/>
  <c r="D5" i="7"/>
  <c r="E5" i="7"/>
  <c r="F5" i="7"/>
  <c r="G5" i="7"/>
  <c r="I5" i="7"/>
  <c r="J5" i="7"/>
  <c r="K5" i="7"/>
  <c r="M5" i="7"/>
  <c r="N5" i="7"/>
  <c r="O5" i="7"/>
  <c r="C5" i="7"/>
  <c r="O3" i="5"/>
  <c r="O4" i="5"/>
  <c r="O2" i="5"/>
  <c r="O5" i="5" s="1"/>
  <c r="H5" i="5"/>
  <c r="I5" i="5"/>
  <c r="J5" i="5"/>
  <c r="K5" i="5"/>
  <c r="L5" i="5"/>
  <c r="M5" i="5"/>
  <c r="N5" i="5"/>
  <c r="D5" i="5"/>
  <c r="E5" i="5"/>
  <c r="F5" i="5"/>
  <c r="G5" i="5"/>
  <c r="C5" i="5"/>
  <c r="O3" i="4"/>
  <c r="O8" i="4" s="1"/>
  <c r="O4" i="4"/>
  <c r="O5" i="4"/>
  <c r="O6" i="4"/>
  <c r="O7" i="4"/>
  <c r="O2" i="4"/>
  <c r="H8" i="4"/>
  <c r="I8" i="4"/>
  <c r="J8" i="4"/>
  <c r="K8" i="4"/>
  <c r="L8" i="4"/>
  <c r="M8" i="4"/>
  <c r="N8" i="4"/>
  <c r="C8" i="4"/>
  <c r="D8" i="4"/>
  <c r="E8" i="4"/>
  <c r="F8" i="4"/>
  <c r="G8" i="4"/>
  <c r="B8" i="4"/>
  <c r="O3" i="2"/>
  <c r="O4" i="2"/>
  <c r="O2" i="2"/>
  <c r="H5" i="2"/>
  <c r="I5" i="2"/>
  <c r="J5" i="2"/>
  <c r="K5" i="2"/>
  <c r="L5" i="2"/>
  <c r="M5" i="2"/>
  <c r="N5" i="2"/>
  <c r="O5" i="2"/>
  <c r="D5" i="2"/>
  <c r="E5" i="2"/>
  <c r="F5" i="2"/>
  <c r="G5" i="2"/>
  <c r="C5" i="2"/>
  <c r="O3" i="3"/>
  <c r="O4" i="3"/>
  <c r="O5" i="3"/>
  <c r="O6" i="3"/>
  <c r="O7" i="3"/>
  <c r="O8" i="3"/>
  <c r="O9" i="3"/>
  <c r="O12" i="3" s="1"/>
  <c r="O10" i="3"/>
  <c r="O11" i="3"/>
  <c r="O2" i="3"/>
  <c r="L12" i="3"/>
  <c r="M12" i="3"/>
  <c r="N12" i="3"/>
  <c r="I12" i="3"/>
  <c r="J12" i="3"/>
  <c r="K12" i="3"/>
  <c r="H12" i="3"/>
  <c r="C12" i="3"/>
  <c r="D12" i="3"/>
  <c r="E12" i="3"/>
  <c r="F12" i="3"/>
  <c r="G12" i="3"/>
  <c r="B12" i="3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B29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O25" i="1"/>
  <c r="B27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B24" i="1"/>
  <c r="D20" i="1"/>
  <c r="E20" i="1"/>
  <c r="F20" i="1"/>
  <c r="G20" i="1"/>
  <c r="H20" i="1"/>
  <c r="I20" i="1"/>
  <c r="J20" i="1"/>
  <c r="K20" i="1"/>
  <c r="L20" i="1"/>
  <c r="M20" i="1"/>
  <c r="N20" i="1"/>
  <c r="O20" i="1"/>
  <c r="C20" i="1"/>
  <c r="C17" i="1"/>
  <c r="D17" i="1"/>
  <c r="E17" i="1"/>
  <c r="F17" i="1"/>
  <c r="G17" i="1"/>
  <c r="H17" i="1"/>
  <c r="I17" i="1"/>
  <c r="J17" i="1"/>
  <c r="K17" i="1"/>
  <c r="M17" i="1"/>
  <c r="N17" i="1"/>
  <c r="B17" i="1"/>
  <c r="H16" i="1"/>
  <c r="H18" i="1"/>
  <c r="H19" i="1"/>
  <c r="H21" i="1"/>
  <c r="H22" i="1"/>
  <c r="H23" i="1"/>
  <c r="L16" i="1"/>
  <c r="L17" i="1" s="1"/>
  <c r="L18" i="1"/>
  <c r="L19" i="1"/>
  <c r="L21" i="1"/>
  <c r="L22" i="1"/>
  <c r="L23" i="1"/>
  <c r="L15" i="1"/>
  <c r="H15" i="1"/>
  <c r="O15" i="1"/>
  <c r="O16" i="1"/>
  <c r="O17" i="1" s="1"/>
  <c r="O18" i="1"/>
  <c r="O19" i="1"/>
  <c r="O21" i="1"/>
  <c r="O22" i="1"/>
  <c r="O23" i="1"/>
  <c r="O14" i="1"/>
  <c r="O13" i="1"/>
  <c r="O12" i="1"/>
  <c r="O11" i="1"/>
  <c r="E9" i="1"/>
  <c r="G9" i="1"/>
  <c r="I9" i="1"/>
  <c r="K9" i="1"/>
  <c r="M9" i="1"/>
  <c r="D8" i="1"/>
  <c r="E8" i="1"/>
  <c r="F8" i="1"/>
  <c r="G8" i="1"/>
  <c r="H8" i="1"/>
  <c r="I8" i="1"/>
  <c r="J8" i="1"/>
  <c r="K8" i="1"/>
  <c r="L8" i="1"/>
  <c r="M8" i="1"/>
  <c r="N8" i="1"/>
  <c r="O8" i="1"/>
  <c r="C8" i="1"/>
  <c r="O6" i="1"/>
  <c r="D5" i="1"/>
  <c r="D9" i="1" s="1"/>
  <c r="E5" i="1"/>
  <c r="F5" i="1"/>
  <c r="F9" i="1" s="1"/>
  <c r="G5" i="1"/>
  <c r="H5" i="1"/>
  <c r="H9" i="1" s="1"/>
  <c r="I5" i="1"/>
  <c r="J5" i="1"/>
  <c r="J9" i="1" s="1"/>
  <c r="K5" i="1"/>
  <c r="L5" i="1"/>
  <c r="L9" i="1" s="1"/>
  <c r="M5" i="1"/>
  <c r="N5" i="1"/>
  <c r="N9" i="1" s="1"/>
  <c r="O5" i="1"/>
  <c r="O9" i="1" s="1"/>
  <c r="C5" i="1"/>
  <c r="C9" i="1" s="1"/>
  <c r="O2" i="1"/>
  <c r="H6" i="14" l="1"/>
  <c r="O13" i="11"/>
  <c r="O12" i="9"/>
  <c r="J3" i="8"/>
  <c r="K2" i="8"/>
  <c r="K3" i="8" s="1"/>
</calcChain>
</file>

<file path=xl/sharedStrings.xml><?xml version="1.0" encoding="utf-8"?>
<sst xmlns="http://schemas.openxmlformats.org/spreadsheetml/2006/main" count="190" uniqueCount="82">
  <si>
    <t>1 кв.2020</t>
  </si>
  <si>
    <t>2 кв.2020</t>
  </si>
  <si>
    <t>3 кв.2020</t>
  </si>
  <si>
    <t>4 кв.2020</t>
  </si>
  <si>
    <t>1-6мес. 2024</t>
  </si>
  <si>
    <t>Валовый объем продаж</t>
  </si>
  <si>
    <t>Потери</t>
  </si>
  <si>
    <t>Налог с продаж</t>
  </si>
  <si>
    <t>Чистый объем продаж</t>
  </si>
  <si>
    <t>Материалы и комплектующие</t>
  </si>
  <si>
    <t>Сдельная зарплата</t>
  </si>
  <si>
    <t>Суммарные прямые издержки</t>
  </si>
  <si>
    <t>Валовая прибыль</t>
  </si>
  <si>
    <t>Налог на имущество</t>
  </si>
  <si>
    <t>Административные издержки</t>
  </si>
  <si>
    <t>Производственные издержки</t>
  </si>
  <si>
    <t>Маретинговые издержки</t>
  </si>
  <si>
    <t>Зарплата административного персонала</t>
  </si>
  <si>
    <t>Зарплата производственного персонала</t>
  </si>
  <si>
    <t>Зарплата маркетингового персонала</t>
  </si>
  <si>
    <t>Суммарные постоянные издержки</t>
  </si>
  <si>
    <t>Амортизация</t>
  </si>
  <si>
    <t>Проценты кредиты</t>
  </si>
  <si>
    <t>Суммарные производственные издержки</t>
  </si>
  <si>
    <t>Другие доходы</t>
  </si>
  <si>
    <t>Другие издержки</t>
  </si>
  <si>
    <t>Убытки предыдущих периодов</t>
  </si>
  <si>
    <t>Прибыль до выплаты налогов</t>
  </si>
  <si>
    <t>Суммарные издержки,отнесенные на прибыль</t>
  </si>
  <si>
    <t>Прибыль от курсовых разниц</t>
  </si>
  <si>
    <t>Налогооблогаемая прибыль</t>
  </si>
  <si>
    <t>Налог на прибыль</t>
  </si>
  <si>
    <t>Чистая прибыль</t>
  </si>
  <si>
    <t>медь</t>
  </si>
  <si>
    <t>чугун</t>
  </si>
  <si>
    <t>прочий металл</t>
  </si>
  <si>
    <t>всего</t>
  </si>
  <si>
    <t>25 000,00</t>
  </si>
  <si>
    <t>сотовая связь</t>
  </si>
  <si>
    <t>канцтовары</t>
  </si>
  <si>
    <t>аренда помещения</t>
  </si>
  <si>
    <t>аренда земли</t>
  </si>
  <si>
    <t>калибровка весов</t>
  </si>
  <si>
    <t>э/энергия</t>
  </si>
  <si>
    <t>ГСМ</t>
  </si>
  <si>
    <t>Спецодежда</t>
  </si>
  <si>
    <t>водоотведение,отопление</t>
  </si>
  <si>
    <t>реклама</t>
  </si>
  <si>
    <t>начальник базы</t>
  </si>
  <si>
    <t>бухгалтер</t>
  </si>
  <si>
    <t>водитель</t>
  </si>
  <si>
    <t>сортировщик</t>
  </si>
  <si>
    <t>приемщик</t>
  </si>
  <si>
    <t>менеджер</t>
  </si>
  <si>
    <t>Итого</t>
  </si>
  <si>
    <t>итого</t>
  </si>
  <si>
    <t xml:space="preserve">медь </t>
  </si>
  <si>
    <t>Весы автомобильные легковые</t>
  </si>
  <si>
    <t>Весы автомобильные грузовые</t>
  </si>
  <si>
    <t>Вагончик бытовка</t>
  </si>
  <si>
    <t>Магнитная шайба с для погрузки</t>
  </si>
  <si>
    <t>Погрузчик</t>
  </si>
  <si>
    <t>автомобиль МАЗ</t>
  </si>
  <si>
    <t>Металлолом от населения</t>
  </si>
  <si>
    <t>Всего</t>
  </si>
  <si>
    <t>Управление</t>
  </si>
  <si>
    <t>Производство</t>
  </si>
  <si>
    <t>Маркетинг</t>
  </si>
  <si>
    <t>Приемщик</t>
  </si>
  <si>
    <t>Сортировщик</t>
  </si>
  <si>
    <t>Водитель</t>
  </si>
  <si>
    <t>Аренда земли</t>
  </si>
  <si>
    <t>Аренда помещения</t>
  </si>
  <si>
    <t>прочие металл</t>
  </si>
  <si>
    <t>за 1 тн</t>
  </si>
  <si>
    <t>продажи</t>
  </si>
  <si>
    <t>закупка</t>
  </si>
  <si>
    <t>Закупка у населения</t>
  </si>
  <si>
    <t>тн</t>
  </si>
  <si>
    <t>автомобиль MAN с прицепом</t>
  </si>
  <si>
    <t>Земельный участок (2781 кв.м)</t>
  </si>
  <si>
    <t>база(помещение 706,6)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</si>
</sst>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1" xfId="0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0" fillId="0" borderId="1" xfId="0" applyBorder="1" applyAlignment="1">
      <alignment horizontal="right" wrapText="1"/>
    </xf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0" fontId="0" fillId="0" borderId="1" xfId="0" applyBorder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opLeftCell="A4" workbookViewId="0">
      <selection activeCell="B12" sqref="B12"/>
    </sheetView>
  </sheetViews>
  <sheetFormatPr defaultRowHeight="15" x14ac:dyDescent="0.25"/>
  <cols>
    <col min="1" max="1" width="35.42578125" style="3" customWidth="1"/>
    <col min="2" max="2" width="12.5703125" customWidth="1"/>
    <col min="3" max="4" width="12.85546875" customWidth="1"/>
    <col min="5" max="5" width="12.28515625" customWidth="1"/>
    <col min="6" max="7" width="13.85546875" customWidth="1"/>
    <col min="8" max="8" width="11.85546875" customWidth="1"/>
    <col min="9" max="9" width="13.7109375" customWidth="1"/>
    <col min="10" max="10" width="12.28515625" customWidth="1"/>
    <col min="11" max="11" width="13" customWidth="1"/>
    <col min="12" max="12" width="14.42578125" customWidth="1"/>
    <col min="13" max="13" width="12.42578125" customWidth="1"/>
    <col min="14" max="14" width="12.85546875" customWidth="1"/>
    <col min="15" max="15" width="14.7109375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s="2" customFormat="1" x14ac:dyDescent="0.25">
      <c r="A2" s="7" t="s">
        <v>5</v>
      </c>
      <c r="B2" s="8"/>
      <c r="C2" s="8">
        <v>1296000</v>
      </c>
      <c r="D2" s="8">
        <v>1296000</v>
      </c>
      <c r="E2" s="8">
        <v>1296000</v>
      </c>
      <c r="F2" s="8">
        <v>1296000</v>
      </c>
      <c r="G2" s="8">
        <v>1296000</v>
      </c>
      <c r="H2" s="8">
        <v>3888000</v>
      </c>
      <c r="I2" s="8">
        <v>3888000</v>
      </c>
      <c r="J2" s="8">
        <v>3888000</v>
      </c>
      <c r="K2" s="8">
        <v>3888000</v>
      </c>
      <c r="L2" s="8">
        <v>15552000</v>
      </c>
      <c r="M2" s="8">
        <v>15552000</v>
      </c>
      <c r="N2" s="8">
        <v>15552000</v>
      </c>
      <c r="O2" s="8">
        <f>N2/2</f>
        <v>7776000</v>
      </c>
    </row>
    <row r="3" spans="1:15" x14ac:dyDescent="0.25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5" s="2" customFormat="1" x14ac:dyDescent="0.25">
      <c r="A5" s="7" t="s">
        <v>8</v>
      </c>
      <c r="B5" s="8"/>
      <c r="C5" s="8">
        <f>C2-C3</f>
        <v>1296000</v>
      </c>
      <c r="D5" s="8">
        <f t="shared" ref="D5:O5" si="0">D2-D3</f>
        <v>1296000</v>
      </c>
      <c r="E5" s="8">
        <f t="shared" si="0"/>
        <v>1296000</v>
      </c>
      <c r="F5" s="8">
        <f t="shared" si="0"/>
        <v>1296000</v>
      </c>
      <c r="G5" s="8">
        <f t="shared" si="0"/>
        <v>1296000</v>
      </c>
      <c r="H5" s="8">
        <f t="shared" si="0"/>
        <v>3888000</v>
      </c>
      <c r="I5" s="8">
        <f t="shared" si="0"/>
        <v>3888000</v>
      </c>
      <c r="J5" s="8">
        <f t="shared" si="0"/>
        <v>3888000</v>
      </c>
      <c r="K5" s="8">
        <f t="shared" si="0"/>
        <v>3888000</v>
      </c>
      <c r="L5" s="8">
        <f t="shared" si="0"/>
        <v>15552000</v>
      </c>
      <c r="M5" s="8">
        <f t="shared" si="0"/>
        <v>15552000</v>
      </c>
      <c r="N5" s="8">
        <f t="shared" si="0"/>
        <v>15552000</v>
      </c>
      <c r="O5" s="8">
        <f t="shared" si="0"/>
        <v>7776000</v>
      </c>
    </row>
    <row r="6" spans="1:15" x14ac:dyDescent="0.25">
      <c r="A6" s="9" t="s">
        <v>9</v>
      </c>
      <c r="B6" s="10"/>
      <c r="C6" s="10">
        <v>782860</v>
      </c>
      <c r="D6" s="10">
        <v>439560</v>
      </c>
      <c r="E6" s="10">
        <v>439560</v>
      </c>
      <c r="F6" s="10">
        <v>439560</v>
      </c>
      <c r="G6" s="10">
        <v>439560</v>
      </c>
      <c r="H6" s="10">
        <v>1318680</v>
      </c>
      <c r="I6" s="10">
        <v>1318680</v>
      </c>
      <c r="J6" s="10">
        <v>1318680</v>
      </c>
      <c r="K6" s="10">
        <v>1318680</v>
      </c>
      <c r="L6" s="10">
        <v>5274720</v>
      </c>
      <c r="M6" s="10">
        <v>5274720</v>
      </c>
      <c r="N6" s="10">
        <v>5274720</v>
      </c>
      <c r="O6" s="10">
        <f>N6/2</f>
        <v>2637360</v>
      </c>
    </row>
    <row r="7" spans="1:15" x14ac:dyDescent="0.25">
      <c r="A7" s="9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2" customFormat="1" x14ac:dyDescent="0.25">
      <c r="A8" s="7" t="s">
        <v>11</v>
      </c>
      <c r="B8" s="8"/>
      <c r="C8" s="8">
        <f>C6+C7</f>
        <v>782860</v>
      </c>
      <c r="D8" s="8">
        <f t="shared" ref="D8:O8" si="1">D6+D7</f>
        <v>439560</v>
      </c>
      <c r="E8" s="8">
        <f t="shared" si="1"/>
        <v>439560</v>
      </c>
      <c r="F8" s="8">
        <f t="shared" si="1"/>
        <v>439560</v>
      </c>
      <c r="G8" s="8">
        <f t="shared" si="1"/>
        <v>439560</v>
      </c>
      <c r="H8" s="8">
        <f t="shared" si="1"/>
        <v>1318680</v>
      </c>
      <c r="I8" s="8">
        <f t="shared" si="1"/>
        <v>1318680</v>
      </c>
      <c r="J8" s="8">
        <f t="shared" si="1"/>
        <v>1318680</v>
      </c>
      <c r="K8" s="8">
        <f t="shared" si="1"/>
        <v>1318680</v>
      </c>
      <c r="L8" s="8">
        <f t="shared" si="1"/>
        <v>5274720</v>
      </c>
      <c r="M8" s="8">
        <f t="shared" si="1"/>
        <v>5274720</v>
      </c>
      <c r="N8" s="8">
        <f t="shared" si="1"/>
        <v>5274720</v>
      </c>
      <c r="O8" s="8">
        <f t="shared" si="1"/>
        <v>2637360</v>
      </c>
    </row>
    <row r="9" spans="1:15" s="2" customFormat="1" x14ac:dyDescent="0.25">
      <c r="A9" s="7" t="s">
        <v>12</v>
      </c>
      <c r="B9" s="8"/>
      <c r="C9" s="8">
        <f>C5-C8</f>
        <v>513140</v>
      </c>
      <c r="D9" s="8">
        <f t="shared" ref="D9:O9" si="2">D5-D8</f>
        <v>856440</v>
      </c>
      <c r="E9" s="8">
        <f t="shared" si="2"/>
        <v>856440</v>
      </c>
      <c r="F9" s="8">
        <f t="shared" si="2"/>
        <v>856440</v>
      </c>
      <c r="G9" s="8">
        <f t="shared" si="2"/>
        <v>856440</v>
      </c>
      <c r="H9" s="8">
        <f t="shared" si="2"/>
        <v>2569320</v>
      </c>
      <c r="I9" s="8">
        <f t="shared" si="2"/>
        <v>2569320</v>
      </c>
      <c r="J9" s="8">
        <f t="shared" si="2"/>
        <v>2569320</v>
      </c>
      <c r="K9" s="8">
        <f t="shared" si="2"/>
        <v>2569320</v>
      </c>
      <c r="L9" s="8">
        <f t="shared" si="2"/>
        <v>10277280</v>
      </c>
      <c r="M9" s="8">
        <f t="shared" si="2"/>
        <v>10277280</v>
      </c>
      <c r="N9" s="8">
        <f t="shared" si="2"/>
        <v>10277280</v>
      </c>
      <c r="O9" s="8">
        <f t="shared" si="2"/>
        <v>5138640</v>
      </c>
    </row>
    <row r="10" spans="1:15" x14ac:dyDescent="0.25">
      <c r="A10" s="9" t="s">
        <v>13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x14ac:dyDescent="0.25">
      <c r="A11" s="9" t="s">
        <v>14</v>
      </c>
      <c r="B11" s="10">
        <v>6000</v>
      </c>
      <c r="C11" s="10">
        <v>6000</v>
      </c>
      <c r="D11" s="10">
        <v>6000</v>
      </c>
      <c r="E11" s="10">
        <v>6000</v>
      </c>
      <c r="F11" s="10">
        <v>6000</v>
      </c>
      <c r="G11" s="10">
        <v>6000</v>
      </c>
      <c r="H11" s="10">
        <v>18000</v>
      </c>
      <c r="I11" s="10">
        <v>18000</v>
      </c>
      <c r="J11" s="10">
        <v>18000</v>
      </c>
      <c r="K11" s="10">
        <v>18000</v>
      </c>
      <c r="L11" s="10">
        <v>72000</v>
      </c>
      <c r="M11" s="10">
        <v>72000</v>
      </c>
      <c r="N11" s="10">
        <v>72000</v>
      </c>
      <c r="O11" s="10">
        <f>N11/2</f>
        <v>36000</v>
      </c>
    </row>
    <row r="12" spans="1:15" x14ac:dyDescent="0.25">
      <c r="A12" s="9" t="s">
        <v>15</v>
      </c>
      <c r="B12" s="10">
        <v>366000</v>
      </c>
      <c r="C12" s="10">
        <v>316000</v>
      </c>
      <c r="D12" s="10">
        <v>316000</v>
      </c>
      <c r="E12" s="10">
        <v>316000</v>
      </c>
      <c r="F12" s="10">
        <v>316000</v>
      </c>
      <c r="G12" s="10">
        <v>316000</v>
      </c>
      <c r="H12" s="10">
        <v>973000</v>
      </c>
      <c r="I12" s="10">
        <v>948000</v>
      </c>
      <c r="J12" s="10">
        <v>998000</v>
      </c>
      <c r="K12" s="10">
        <v>948000</v>
      </c>
      <c r="L12" s="10">
        <v>3867000</v>
      </c>
      <c r="M12" s="10">
        <v>3867000</v>
      </c>
      <c r="N12" s="10">
        <v>3867000</v>
      </c>
      <c r="O12" s="10">
        <f>N12/2</f>
        <v>1933500</v>
      </c>
    </row>
    <row r="13" spans="1:15" x14ac:dyDescent="0.25">
      <c r="A13" s="9" t="s">
        <v>16</v>
      </c>
      <c r="B13" s="10">
        <v>5000</v>
      </c>
      <c r="C13" s="10">
        <v>5000</v>
      </c>
      <c r="D13" s="10">
        <v>5000</v>
      </c>
      <c r="E13" s="10">
        <v>5000</v>
      </c>
      <c r="F13" s="10">
        <v>5000</v>
      </c>
      <c r="G13" s="10">
        <v>5000</v>
      </c>
      <c r="H13" s="10">
        <v>15000</v>
      </c>
      <c r="I13" s="10">
        <v>15000</v>
      </c>
      <c r="J13" s="10">
        <v>15000</v>
      </c>
      <c r="K13" s="10">
        <v>15000</v>
      </c>
      <c r="L13" s="10">
        <v>60000</v>
      </c>
      <c r="M13" s="10">
        <v>60000</v>
      </c>
      <c r="N13" s="10">
        <v>60000</v>
      </c>
      <c r="O13" s="10">
        <f>N13/2</f>
        <v>30000</v>
      </c>
    </row>
    <row r="14" spans="1:15" ht="30" x14ac:dyDescent="0.25">
      <c r="A14" s="9" t="s">
        <v>17</v>
      </c>
      <c r="B14" s="10">
        <v>75600</v>
      </c>
      <c r="C14" s="10">
        <v>75600</v>
      </c>
      <c r="D14" s="10">
        <v>75600</v>
      </c>
      <c r="E14" s="10">
        <v>75600</v>
      </c>
      <c r="F14" s="10">
        <v>75600</v>
      </c>
      <c r="G14" s="10">
        <v>75600</v>
      </c>
      <c r="H14" s="10">
        <v>226800</v>
      </c>
      <c r="I14" s="10">
        <v>226800</v>
      </c>
      <c r="J14" s="10">
        <v>226800</v>
      </c>
      <c r="K14" s="10">
        <v>226800</v>
      </c>
      <c r="L14" s="10">
        <v>907200</v>
      </c>
      <c r="M14" s="10">
        <v>907200</v>
      </c>
      <c r="N14" s="10">
        <v>907200</v>
      </c>
      <c r="O14" s="10">
        <f>N14/2</f>
        <v>453600</v>
      </c>
    </row>
    <row r="15" spans="1:15" ht="30" x14ac:dyDescent="0.25">
      <c r="A15" s="9" t="s">
        <v>18</v>
      </c>
      <c r="B15" s="10">
        <v>126000</v>
      </c>
      <c r="C15" s="10">
        <v>126000</v>
      </c>
      <c r="D15" s="10">
        <v>126000</v>
      </c>
      <c r="E15" s="10">
        <v>126000</v>
      </c>
      <c r="F15" s="10">
        <v>126000</v>
      </c>
      <c r="G15" s="10">
        <v>126000</v>
      </c>
      <c r="H15" s="10">
        <f>G15*3</f>
        <v>378000</v>
      </c>
      <c r="I15" s="10">
        <v>378000</v>
      </c>
      <c r="J15" s="10">
        <v>378000</v>
      </c>
      <c r="K15" s="10">
        <v>378000</v>
      </c>
      <c r="L15" s="10">
        <f>K15*4</f>
        <v>1512000</v>
      </c>
      <c r="M15" s="10">
        <v>1512000</v>
      </c>
      <c r="N15" s="10">
        <v>1512000</v>
      </c>
      <c r="O15" s="10">
        <f t="shared" ref="O15:O23" si="3">N15/2</f>
        <v>756000</v>
      </c>
    </row>
    <row r="16" spans="1:15" x14ac:dyDescent="0.25">
      <c r="A16" s="9" t="s">
        <v>19</v>
      </c>
      <c r="B16" s="10">
        <v>31500</v>
      </c>
      <c r="C16" s="10">
        <v>31500</v>
      </c>
      <c r="D16" s="10">
        <v>31500</v>
      </c>
      <c r="E16" s="10">
        <v>31500</v>
      </c>
      <c r="F16" s="10">
        <v>31500</v>
      </c>
      <c r="G16" s="10">
        <v>31500</v>
      </c>
      <c r="H16" s="10">
        <f t="shared" ref="H16:H23" si="4">G16*3</f>
        <v>94500</v>
      </c>
      <c r="I16" s="10">
        <v>94500</v>
      </c>
      <c r="J16" s="10">
        <v>94500</v>
      </c>
      <c r="K16" s="10">
        <v>94500</v>
      </c>
      <c r="L16" s="10">
        <f t="shared" ref="L16:L23" si="5">K16*4</f>
        <v>378000</v>
      </c>
      <c r="M16" s="10">
        <v>378000</v>
      </c>
      <c r="N16" s="10">
        <v>378000</v>
      </c>
      <c r="O16" s="10">
        <f t="shared" si="3"/>
        <v>189000</v>
      </c>
    </row>
    <row r="17" spans="1:15" x14ac:dyDescent="0.25">
      <c r="A17" s="4" t="s">
        <v>20</v>
      </c>
      <c r="B17" s="10">
        <f>SUM(B11:B16)</f>
        <v>610100</v>
      </c>
      <c r="C17" s="10">
        <f t="shared" ref="C17:O17" si="6">SUM(C11:C16)</f>
        <v>560100</v>
      </c>
      <c r="D17" s="10">
        <f t="shared" si="6"/>
        <v>560100</v>
      </c>
      <c r="E17" s="10">
        <f t="shared" si="6"/>
        <v>560100</v>
      </c>
      <c r="F17" s="10">
        <f t="shared" si="6"/>
        <v>560100</v>
      </c>
      <c r="G17" s="10">
        <f t="shared" si="6"/>
        <v>560100</v>
      </c>
      <c r="H17" s="10">
        <f t="shared" si="6"/>
        <v>1705300</v>
      </c>
      <c r="I17" s="10">
        <f t="shared" si="6"/>
        <v>1680300</v>
      </c>
      <c r="J17" s="10">
        <f t="shared" si="6"/>
        <v>1730300</v>
      </c>
      <c r="K17" s="10">
        <f t="shared" si="6"/>
        <v>1680300</v>
      </c>
      <c r="L17" s="10">
        <f t="shared" si="6"/>
        <v>6796200</v>
      </c>
      <c r="M17" s="10">
        <f t="shared" si="6"/>
        <v>6796200</v>
      </c>
      <c r="N17" s="10">
        <f t="shared" si="6"/>
        <v>6796200</v>
      </c>
      <c r="O17" s="10">
        <f t="shared" si="6"/>
        <v>3398100</v>
      </c>
    </row>
    <row r="18" spans="1:15" x14ac:dyDescent="0.25">
      <c r="A18" s="9" t="s">
        <v>21</v>
      </c>
      <c r="B18" s="10"/>
      <c r="C18" s="10"/>
      <c r="D18" s="10"/>
      <c r="E18" s="10"/>
      <c r="F18" s="10"/>
      <c r="G18" s="10"/>
      <c r="H18" s="10">
        <f t="shared" si="4"/>
        <v>0</v>
      </c>
      <c r="I18" s="10"/>
      <c r="J18" s="10"/>
      <c r="K18" s="10"/>
      <c r="L18" s="10">
        <f t="shared" si="5"/>
        <v>0</v>
      </c>
      <c r="M18" s="10"/>
      <c r="N18" s="10"/>
      <c r="O18" s="10">
        <f t="shared" si="3"/>
        <v>0</v>
      </c>
    </row>
    <row r="19" spans="1:15" x14ac:dyDescent="0.25">
      <c r="A19" s="9" t="s">
        <v>22</v>
      </c>
      <c r="B19" s="10"/>
      <c r="C19" s="10">
        <v>19450.599999999999</v>
      </c>
      <c r="D19" s="10">
        <v>19450.599999999999</v>
      </c>
      <c r="E19" s="10">
        <v>19450.599999999999</v>
      </c>
      <c r="F19" s="10">
        <v>19450.599999999999</v>
      </c>
      <c r="G19" s="10">
        <v>19450.599999999999</v>
      </c>
      <c r="H19" s="10">
        <f t="shared" si="4"/>
        <v>58351.799999999996</v>
      </c>
      <c r="I19" s="10">
        <v>58351.799999999996</v>
      </c>
      <c r="J19" s="10">
        <v>58351.799999999996</v>
      </c>
      <c r="K19" s="10">
        <v>58351.799999999996</v>
      </c>
      <c r="L19" s="10">
        <f t="shared" si="5"/>
        <v>233407.19999999998</v>
      </c>
      <c r="M19" s="10">
        <v>233407.19999999998</v>
      </c>
      <c r="N19" s="10">
        <v>233407.19999999998</v>
      </c>
      <c r="O19" s="10">
        <f t="shared" si="3"/>
        <v>116703.59999999999</v>
      </c>
    </row>
    <row r="20" spans="1:15" s="2" customFormat="1" ht="30" x14ac:dyDescent="0.25">
      <c r="A20" s="7" t="s">
        <v>23</v>
      </c>
      <c r="B20" s="8"/>
      <c r="C20" s="8">
        <f>C18+C19</f>
        <v>19450.599999999999</v>
      </c>
      <c r="D20" s="8">
        <f t="shared" ref="D20:O20" si="7">D18+D19</f>
        <v>19450.599999999999</v>
      </c>
      <c r="E20" s="8">
        <f t="shared" si="7"/>
        <v>19450.599999999999</v>
      </c>
      <c r="F20" s="8">
        <f t="shared" si="7"/>
        <v>19450.599999999999</v>
      </c>
      <c r="G20" s="8">
        <f t="shared" si="7"/>
        <v>19450.599999999999</v>
      </c>
      <c r="H20" s="8">
        <f t="shared" si="7"/>
        <v>58351.799999999996</v>
      </c>
      <c r="I20" s="8">
        <f t="shared" si="7"/>
        <v>58351.799999999996</v>
      </c>
      <c r="J20" s="8">
        <f t="shared" si="7"/>
        <v>58351.799999999996</v>
      </c>
      <c r="K20" s="8">
        <f t="shared" si="7"/>
        <v>58351.799999999996</v>
      </c>
      <c r="L20" s="8">
        <f t="shared" si="7"/>
        <v>233407.19999999998</v>
      </c>
      <c r="M20" s="8">
        <f t="shared" si="7"/>
        <v>233407.19999999998</v>
      </c>
      <c r="N20" s="8">
        <f t="shared" si="7"/>
        <v>233407.19999999998</v>
      </c>
      <c r="O20" s="8">
        <f t="shared" si="7"/>
        <v>116703.59999999999</v>
      </c>
    </row>
    <row r="21" spans="1:15" x14ac:dyDescent="0.25">
      <c r="A21" s="4" t="s">
        <v>24</v>
      </c>
      <c r="B21" s="10"/>
      <c r="C21" s="10"/>
      <c r="D21" s="10"/>
      <c r="E21" s="10"/>
      <c r="F21" s="10"/>
      <c r="G21" s="10"/>
      <c r="H21" s="10">
        <f t="shared" si="4"/>
        <v>0</v>
      </c>
      <c r="I21" s="10"/>
      <c r="J21" s="10"/>
      <c r="K21" s="10"/>
      <c r="L21" s="10">
        <f t="shared" si="5"/>
        <v>0</v>
      </c>
      <c r="M21" s="10"/>
      <c r="N21" s="10"/>
      <c r="O21" s="10">
        <f t="shared" si="3"/>
        <v>0</v>
      </c>
    </row>
    <row r="22" spans="1:15" x14ac:dyDescent="0.25">
      <c r="A22" s="4" t="s">
        <v>25</v>
      </c>
      <c r="B22" s="10">
        <v>5177.66</v>
      </c>
      <c r="C22" s="10">
        <v>5177.66</v>
      </c>
      <c r="D22" s="10">
        <v>5177.66</v>
      </c>
      <c r="E22" s="10">
        <v>5177.66</v>
      </c>
      <c r="F22" s="10">
        <v>5177.66</v>
      </c>
      <c r="G22" s="10">
        <v>5177.66</v>
      </c>
      <c r="H22" s="10">
        <f t="shared" si="4"/>
        <v>15532.98</v>
      </c>
      <c r="I22" s="10">
        <v>15532.98</v>
      </c>
      <c r="J22" s="10">
        <v>15532.98</v>
      </c>
      <c r="K22" s="10">
        <v>15532.98</v>
      </c>
      <c r="L22" s="10">
        <f t="shared" si="5"/>
        <v>62131.92</v>
      </c>
      <c r="M22" s="10">
        <v>62131.92</v>
      </c>
      <c r="N22" s="10">
        <v>62131.92</v>
      </c>
      <c r="O22" s="10">
        <f t="shared" si="3"/>
        <v>31065.96</v>
      </c>
    </row>
    <row r="23" spans="1:15" x14ac:dyDescent="0.25">
      <c r="A23" s="4" t="s">
        <v>26</v>
      </c>
      <c r="B23" s="10"/>
      <c r="C23" s="10"/>
      <c r="D23" s="10"/>
      <c r="E23" s="10"/>
      <c r="F23" s="10"/>
      <c r="G23" s="10"/>
      <c r="H23" s="10">
        <f t="shared" si="4"/>
        <v>0</v>
      </c>
      <c r="I23" s="10"/>
      <c r="J23" s="10"/>
      <c r="K23" s="10"/>
      <c r="L23" s="10">
        <f t="shared" si="5"/>
        <v>0</v>
      </c>
      <c r="M23" s="10">
        <v>0</v>
      </c>
      <c r="N23" s="10">
        <v>0</v>
      </c>
      <c r="O23" s="10">
        <f t="shared" si="3"/>
        <v>0</v>
      </c>
    </row>
    <row r="24" spans="1:15" s="2" customFormat="1" x14ac:dyDescent="0.25">
      <c r="A24" s="7" t="s">
        <v>27</v>
      </c>
      <c r="B24" s="8">
        <f>B9-B17-B20-B22</f>
        <v>-615277.66</v>
      </c>
      <c r="C24" s="8">
        <f t="shared" ref="C24:O24" si="8">C9-C17-C20-C22</f>
        <v>-71588.260000000009</v>
      </c>
      <c r="D24" s="8">
        <f t="shared" si="8"/>
        <v>271711.74000000005</v>
      </c>
      <c r="E24" s="8">
        <f t="shared" si="8"/>
        <v>271711.74000000005</v>
      </c>
      <c r="F24" s="8">
        <f t="shared" si="8"/>
        <v>271711.74000000005</v>
      </c>
      <c r="G24" s="8">
        <f t="shared" si="8"/>
        <v>271711.74000000005</v>
      </c>
      <c r="H24" s="8">
        <f t="shared" si="8"/>
        <v>790135.22</v>
      </c>
      <c r="I24" s="8">
        <f t="shared" si="8"/>
        <v>815135.22</v>
      </c>
      <c r="J24" s="8">
        <f t="shared" si="8"/>
        <v>765135.22</v>
      </c>
      <c r="K24" s="8">
        <f t="shared" si="8"/>
        <v>815135.22</v>
      </c>
      <c r="L24" s="8">
        <f t="shared" si="8"/>
        <v>3185540.88</v>
      </c>
      <c r="M24" s="8">
        <f t="shared" si="8"/>
        <v>3185540.88</v>
      </c>
      <c r="N24" s="8">
        <f t="shared" si="8"/>
        <v>3185540.88</v>
      </c>
      <c r="O24" s="8">
        <f t="shared" si="8"/>
        <v>1592770.44</v>
      </c>
    </row>
    <row r="25" spans="1:15" ht="30" x14ac:dyDescent="0.25">
      <c r="A25" s="4" t="s">
        <v>28</v>
      </c>
      <c r="B25" s="10"/>
      <c r="C25" s="10">
        <v>-383540</v>
      </c>
      <c r="D25" s="10">
        <v>-726840</v>
      </c>
      <c r="E25" s="10">
        <v>-726840</v>
      </c>
      <c r="F25" s="10">
        <v>-726840</v>
      </c>
      <c r="G25" s="10">
        <v>-726840</v>
      </c>
      <c r="H25" s="10">
        <v>-2180520</v>
      </c>
      <c r="I25" s="10">
        <v>-2180520</v>
      </c>
      <c r="J25" s="10">
        <v>-2180520</v>
      </c>
      <c r="K25" s="10">
        <v>-2180520</v>
      </c>
      <c r="L25" s="10">
        <v>-8722080</v>
      </c>
      <c r="M25" s="10">
        <v>-8722080</v>
      </c>
      <c r="N25" s="10">
        <v>-8722080</v>
      </c>
      <c r="O25" s="10">
        <f>N25/2</f>
        <v>-4361040</v>
      </c>
    </row>
    <row r="26" spans="1:15" x14ac:dyDescent="0.25">
      <c r="A26" s="4" t="s">
        <v>29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A27" s="4" t="s">
        <v>30</v>
      </c>
      <c r="B27" s="10">
        <f>B24-B25+B26</f>
        <v>-615277.66</v>
      </c>
      <c r="C27" s="10">
        <f t="shared" ref="C27:O27" si="9">C24-C25+C26</f>
        <v>311951.74</v>
      </c>
      <c r="D27" s="10">
        <f t="shared" si="9"/>
        <v>998551.74</v>
      </c>
      <c r="E27" s="10">
        <f t="shared" si="9"/>
        <v>998551.74</v>
      </c>
      <c r="F27" s="10">
        <f t="shared" si="9"/>
        <v>998551.74</v>
      </c>
      <c r="G27" s="10">
        <f t="shared" si="9"/>
        <v>998551.74</v>
      </c>
      <c r="H27" s="10">
        <f t="shared" si="9"/>
        <v>2970655.2199999997</v>
      </c>
      <c r="I27" s="10">
        <f t="shared" si="9"/>
        <v>2995655.2199999997</v>
      </c>
      <c r="J27" s="10">
        <f t="shared" si="9"/>
        <v>2945655.2199999997</v>
      </c>
      <c r="K27" s="10">
        <f t="shared" si="9"/>
        <v>2995655.2199999997</v>
      </c>
      <c r="L27" s="10">
        <f t="shared" si="9"/>
        <v>11907620.879999999</v>
      </c>
      <c r="M27" s="10">
        <f t="shared" si="9"/>
        <v>11907620.879999999</v>
      </c>
      <c r="N27" s="10">
        <f t="shared" si="9"/>
        <v>11907620.879999999</v>
      </c>
      <c r="O27" s="10">
        <f t="shared" si="9"/>
        <v>5953810.4399999995</v>
      </c>
    </row>
    <row r="28" spans="1:15" x14ac:dyDescent="0.25">
      <c r="A28" s="4" t="s">
        <v>31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s="2" customFormat="1" x14ac:dyDescent="0.25">
      <c r="A29" s="7" t="s">
        <v>32</v>
      </c>
      <c r="B29" s="8">
        <f>B27-B28</f>
        <v>-615277.66</v>
      </c>
      <c r="C29" s="8">
        <f t="shared" ref="C29:O29" si="10">C27-C28</f>
        <v>311951.74</v>
      </c>
      <c r="D29" s="8">
        <f t="shared" si="10"/>
        <v>998551.74</v>
      </c>
      <c r="E29" s="8">
        <f t="shared" si="10"/>
        <v>998551.74</v>
      </c>
      <c r="F29" s="8">
        <f t="shared" si="10"/>
        <v>998551.74</v>
      </c>
      <c r="G29" s="8">
        <f t="shared" si="10"/>
        <v>998551.74</v>
      </c>
      <c r="H29" s="8">
        <f t="shared" si="10"/>
        <v>2970655.2199999997</v>
      </c>
      <c r="I29" s="8">
        <f t="shared" si="10"/>
        <v>2995655.2199999997</v>
      </c>
      <c r="J29" s="8">
        <f t="shared" si="10"/>
        <v>2945655.2199999997</v>
      </c>
      <c r="K29" s="8">
        <f t="shared" si="10"/>
        <v>2995655.2199999997</v>
      </c>
      <c r="L29" s="8">
        <f t="shared" si="10"/>
        <v>11907620.879999999</v>
      </c>
      <c r="M29" s="8">
        <f t="shared" si="10"/>
        <v>11907620.879999999</v>
      </c>
      <c r="N29" s="8">
        <f t="shared" si="10"/>
        <v>11907620.879999999</v>
      </c>
      <c r="O29" s="8">
        <f t="shared" si="10"/>
        <v>5953810.4399999995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XFD1"/>
    </sheetView>
  </sheetViews>
  <sheetFormatPr defaultRowHeight="15" x14ac:dyDescent="0.25"/>
  <cols>
    <col min="1" max="1" width="19.28515625" customWidth="1"/>
    <col min="2" max="11" width="10" bestFit="1" customWidth="1"/>
    <col min="12" max="15" width="11.42578125" bestFit="1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65</v>
      </c>
      <c r="B2" s="1">
        <v>60000</v>
      </c>
      <c r="C2" s="1">
        <v>60000</v>
      </c>
      <c r="D2" s="1">
        <v>60000</v>
      </c>
      <c r="E2" s="1">
        <v>60000</v>
      </c>
      <c r="F2" s="1">
        <v>60000</v>
      </c>
      <c r="G2" s="1">
        <v>60000</v>
      </c>
      <c r="H2" s="1">
        <f>G2*3</f>
        <v>180000</v>
      </c>
      <c r="I2" s="1">
        <v>180000</v>
      </c>
      <c r="J2" s="1">
        <v>180000</v>
      </c>
      <c r="K2" s="1">
        <v>180000</v>
      </c>
      <c r="L2" s="1">
        <f>K2*4</f>
        <v>720000</v>
      </c>
      <c r="M2" s="1">
        <v>720000</v>
      </c>
      <c r="N2" s="1">
        <v>720000</v>
      </c>
      <c r="O2" s="1">
        <f>N2/2</f>
        <v>360000</v>
      </c>
    </row>
    <row r="3" spans="1:15" x14ac:dyDescent="0.25">
      <c r="A3" t="s">
        <v>66</v>
      </c>
      <c r="B3" s="1">
        <v>100000</v>
      </c>
      <c r="C3" s="1">
        <v>100000</v>
      </c>
      <c r="D3" s="1">
        <v>100000</v>
      </c>
      <c r="E3" s="1">
        <v>100000</v>
      </c>
      <c r="F3" s="1">
        <v>100000</v>
      </c>
      <c r="G3" s="1">
        <v>100000</v>
      </c>
      <c r="H3" s="1">
        <f t="shared" ref="H3:H4" si="0">G3*3</f>
        <v>300000</v>
      </c>
      <c r="I3" s="1">
        <v>300000</v>
      </c>
      <c r="J3" s="1">
        <v>300000</v>
      </c>
      <c r="K3" s="1">
        <v>300000</v>
      </c>
      <c r="L3" s="1">
        <f t="shared" ref="L3:L4" si="1">K3*4</f>
        <v>1200000</v>
      </c>
      <c r="M3" s="1">
        <v>1200000</v>
      </c>
      <c r="N3" s="1">
        <v>1200000</v>
      </c>
      <c r="O3" s="1">
        <f t="shared" ref="O3:O4" si="2">N3/2</f>
        <v>600000</v>
      </c>
    </row>
    <row r="4" spans="1:15" x14ac:dyDescent="0.25">
      <c r="A4" t="s">
        <v>67</v>
      </c>
      <c r="B4" s="1">
        <v>25000</v>
      </c>
      <c r="C4" s="1">
        <v>25000</v>
      </c>
      <c r="D4" s="1">
        <v>25000</v>
      </c>
      <c r="E4" s="1">
        <v>25000</v>
      </c>
      <c r="F4" s="1">
        <v>25000</v>
      </c>
      <c r="G4" s="1">
        <v>25000</v>
      </c>
      <c r="H4" s="1">
        <f t="shared" si="0"/>
        <v>75000</v>
      </c>
      <c r="I4" s="1">
        <v>75000</v>
      </c>
      <c r="J4" s="1">
        <v>75000</v>
      </c>
      <c r="K4" s="1">
        <v>75000</v>
      </c>
      <c r="L4" s="1">
        <f t="shared" si="1"/>
        <v>300000</v>
      </c>
      <c r="M4" s="1">
        <v>300000</v>
      </c>
      <c r="N4" s="1">
        <v>300000</v>
      </c>
      <c r="O4" s="1">
        <f t="shared" si="2"/>
        <v>150000</v>
      </c>
    </row>
    <row r="5" spans="1:15" s="11" customFormat="1" x14ac:dyDescent="0.25">
      <c r="A5" s="11" t="s">
        <v>54</v>
      </c>
      <c r="B5" s="12">
        <f>SUM(B2:B4)</f>
        <v>185000</v>
      </c>
      <c r="C5" s="12">
        <f t="shared" ref="C5:O5" si="3">SUM(C2:C4)</f>
        <v>185000</v>
      </c>
      <c r="D5" s="12">
        <f t="shared" si="3"/>
        <v>185000</v>
      </c>
      <c r="E5" s="12">
        <f t="shared" si="3"/>
        <v>185000</v>
      </c>
      <c r="F5" s="12">
        <f t="shared" si="3"/>
        <v>185000</v>
      </c>
      <c r="G5" s="12">
        <f t="shared" si="3"/>
        <v>185000</v>
      </c>
      <c r="H5" s="12">
        <f t="shared" si="3"/>
        <v>555000</v>
      </c>
      <c r="I5" s="12">
        <f t="shared" si="3"/>
        <v>555000</v>
      </c>
      <c r="J5" s="12">
        <f t="shared" si="3"/>
        <v>555000</v>
      </c>
      <c r="K5" s="12">
        <f t="shared" si="3"/>
        <v>555000</v>
      </c>
      <c r="L5" s="12">
        <f t="shared" si="3"/>
        <v>2220000</v>
      </c>
      <c r="M5" s="12">
        <f t="shared" si="3"/>
        <v>2220000</v>
      </c>
      <c r="N5" s="12">
        <f t="shared" si="3"/>
        <v>2220000</v>
      </c>
      <c r="O5" s="12">
        <f t="shared" si="3"/>
        <v>1110000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sqref="A1:XFD1"/>
    </sheetView>
  </sheetViews>
  <sheetFormatPr defaultRowHeight="15" x14ac:dyDescent="0.25"/>
  <cols>
    <col min="1" max="1" width="30.42578125" style="14" customWidth="1"/>
    <col min="2" max="11" width="10" bestFit="1" customWidth="1"/>
    <col min="12" max="14" width="11.42578125" bestFit="1" customWidth="1"/>
    <col min="15" max="15" width="10" bestFit="1" customWidth="1"/>
  </cols>
  <sheetData>
    <row r="1" spans="1:15" x14ac:dyDescent="0.25">
      <c r="A1" s="13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s="14" t="s">
        <v>57</v>
      </c>
      <c r="B2" s="1">
        <v>1269.04</v>
      </c>
      <c r="C2" s="1">
        <v>1269.04</v>
      </c>
      <c r="D2" s="1">
        <v>1269.04</v>
      </c>
      <c r="E2" s="1">
        <v>1269.04</v>
      </c>
      <c r="F2" s="1">
        <v>1269.04</v>
      </c>
      <c r="G2" s="1">
        <v>1269.04</v>
      </c>
      <c r="H2" s="1">
        <v>3807.11</v>
      </c>
      <c r="I2" s="1">
        <v>3807.11</v>
      </c>
      <c r="J2" s="1">
        <v>3807.11</v>
      </c>
      <c r="K2" s="1">
        <v>3807.11</v>
      </c>
      <c r="L2" s="1">
        <v>15228.43</v>
      </c>
      <c r="M2" s="1">
        <v>15228.43</v>
      </c>
      <c r="N2" s="1">
        <v>15228.43</v>
      </c>
      <c r="O2" s="1">
        <v>6472.08</v>
      </c>
    </row>
    <row r="3" spans="1:15" x14ac:dyDescent="0.25">
      <c r="A3" s="14" t="s">
        <v>58</v>
      </c>
      <c r="B3" s="1">
        <v>1269.04</v>
      </c>
      <c r="C3" s="1">
        <v>1269.04</v>
      </c>
      <c r="D3" s="1">
        <v>1269.04</v>
      </c>
      <c r="E3" s="1">
        <v>1269.04</v>
      </c>
      <c r="F3" s="1">
        <v>1269.04</v>
      </c>
      <c r="G3" s="1">
        <v>1269.04</v>
      </c>
      <c r="H3" s="1">
        <v>3807.11</v>
      </c>
      <c r="I3" s="1">
        <v>3807.11</v>
      </c>
      <c r="J3" s="1">
        <v>3807.11</v>
      </c>
      <c r="K3" s="1">
        <v>3807.11</v>
      </c>
      <c r="L3" s="1">
        <v>15228.43</v>
      </c>
      <c r="M3" s="1">
        <v>15228.43</v>
      </c>
      <c r="N3" s="1">
        <v>15228.43</v>
      </c>
      <c r="O3" s="1">
        <v>6472.08</v>
      </c>
    </row>
    <row r="4" spans="1:15" x14ac:dyDescent="0.25">
      <c r="A4" s="14" t="s">
        <v>59</v>
      </c>
      <c r="B4" s="1">
        <v>1269.04</v>
      </c>
      <c r="C4" s="1">
        <v>1269.04</v>
      </c>
      <c r="D4" s="1">
        <v>1269.04</v>
      </c>
      <c r="E4" s="1">
        <v>1269.04</v>
      </c>
      <c r="F4" s="1">
        <v>1269.04</v>
      </c>
      <c r="G4" s="1">
        <v>1269.04</v>
      </c>
      <c r="H4" s="1">
        <v>3807.11</v>
      </c>
      <c r="I4" s="1">
        <v>3807.11</v>
      </c>
      <c r="J4" s="1">
        <v>3807.11</v>
      </c>
      <c r="K4" s="1">
        <v>3807.11</v>
      </c>
      <c r="L4" s="1">
        <v>15228.43</v>
      </c>
      <c r="M4" s="1">
        <v>15228.43</v>
      </c>
      <c r="N4" s="1">
        <v>15228.43</v>
      </c>
      <c r="O4" s="1">
        <v>6472.08</v>
      </c>
    </row>
    <row r="5" spans="1:15" x14ac:dyDescent="0.25">
      <c r="A5" s="14" t="s">
        <v>60</v>
      </c>
      <c r="B5" s="1">
        <f>390000*10/100/12</f>
        <v>3250</v>
      </c>
      <c r="C5" s="1">
        <v>3250</v>
      </c>
      <c r="D5" s="1">
        <v>3250</v>
      </c>
      <c r="E5" s="1">
        <v>3250</v>
      </c>
      <c r="F5" s="1">
        <v>3250</v>
      </c>
      <c r="G5" s="1">
        <v>3250</v>
      </c>
      <c r="H5" s="1">
        <f>G5*3</f>
        <v>9750</v>
      </c>
      <c r="I5" s="1">
        <v>9750</v>
      </c>
      <c r="J5" s="1">
        <v>9750</v>
      </c>
      <c r="K5" s="1">
        <v>9750</v>
      </c>
      <c r="L5" s="1">
        <f>K5*4</f>
        <v>39000</v>
      </c>
      <c r="M5" s="1">
        <v>39000</v>
      </c>
      <c r="N5" s="1">
        <v>39000</v>
      </c>
      <c r="O5" s="1">
        <f>N5/2</f>
        <v>19500</v>
      </c>
    </row>
    <row r="6" spans="1:15" x14ac:dyDescent="0.25">
      <c r="A6" s="14" t="s">
        <v>61</v>
      </c>
      <c r="B6" s="1">
        <v>20304.57</v>
      </c>
      <c r="C6" s="1">
        <v>20304.57</v>
      </c>
      <c r="D6" s="1">
        <v>20304.57</v>
      </c>
      <c r="E6" s="1">
        <v>20304.57</v>
      </c>
      <c r="F6" s="1">
        <v>20304.57</v>
      </c>
      <c r="G6" s="1">
        <v>20304.57</v>
      </c>
      <c r="H6" s="1">
        <v>60913.71</v>
      </c>
      <c r="I6" s="1">
        <v>60913.71</v>
      </c>
      <c r="J6" s="1">
        <v>60913.71</v>
      </c>
      <c r="K6" s="1">
        <v>60913.71</v>
      </c>
      <c r="L6" s="1">
        <v>243654.82</v>
      </c>
      <c r="M6" s="1">
        <v>243654.82</v>
      </c>
      <c r="N6" s="1">
        <v>243654.82</v>
      </c>
      <c r="O6" s="1">
        <f t="shared" ref="O6:O12" si="0">N6/2</f>
        <v>121827.41</v>
      </c>
    </row>
    <row r="7" spans="1:15" x14ac:dyDescent="0.25">
      <c r="A7" s="14" t="s">
        <v>62</v>
      </c>
      <c r="B7" s="1">
        <v>82910.320000000007</v>
      </c>
      <c r="C7" s="1">
        <v>82910.320000000007</v>
      </c>
      <c r="D7" s="1">
        <v>82910.320000000007</v>
      </c>
      <c r="E7" s="1">
        <v>82910.320000000007</v>
      </c>
      <c r="F7" s="1">
        <v>82910.320000000007</v>
      </c>
      <c r="G7" s="1">
        <v>82910.320000000007</v>
      </c>
      <c r="H7" s="1">
        <v>248730.96</v>
      </c>
      <c r="I7" s="1">
        <v>248730.96</v>
      </c>
      <c r="J7" s="1">
        <v>248730.96</v>
      </c>
      <c r="K7" s="1">
        <v>248730.96</v>
      </c>
      <c r="L7" s="1">
        <v>994923.86</v>
      </c>
      <c r="M7" s="1">
        <v>994923.86</v>
      </c>
      <c r="N7" s="1">
        <v>994923.86</v>
      </c>
      <c r="O7" s="1">
        <f t="shared" si="0"/>
        <v>497461.93</v>
      </c>
    </row>
    <row r="8" spans="1:15" x14ac:dyDescent="0.25">
      <c r="A8" s="14" t="s">
        <v>68</v>
      </c>
      <c r="B8" s="1">
        <v>423.01</v>
      </c>
      <c r="C8" s="1">
        <v>423.01</v>
      </c>
      <c r="D8" s="1">
        <v>423.01</v>
      </c>
      <c r="E8" s="1">
        <v>423.01</v>
      </c>
      <c r="F8" s="1">
        <v>423.01</v>
      </c>
      <c r="G8" s="1">
        <v>423.01</v>
      </c>
      <c r="H8" s="1">
        <v>1269.04</v>
      </c>
      <c r="I8" s="1">
        <v>1269.04</v>
      </c>
      <c r="J8" s="1">
        <v>1269.04</v>
      </c>
      <c r="K8" s="1">
        <v>1269.04</v>
      </c>
      <c r="L8" s="1">
        <v>5076.1400000000003</v>
      </c>
      <c r="M8" s="1">
        <v>5076.1400000000003</v>
      </c>
      <c r="N8" s="1">
        <v>5076.1400000000003</v>
      </c>
      <c r="O8" s="1">
        <f t="shared" si="0"/>
        <v>2538.0700000000002</v>
      </c>
    </row>
    <row r="9" spans="1:15" x14ac:dyDescent="0.25">
      <c r="A9" s="14" t="s">
        <v>69</v>
      </c>
      <c r="B9" s="1">
        <v>846.02</v>
      </c>
      <c r="C9" s="1">
        <v>846.02</v>
      </c>
      <c r="D9" s="1">
        <v>846.02</v>
      </c>
      <c r="E9" s="1">
        <v>846.02</v>
      </c>
      <c r="F9" s="1">
        <v>846.02</v>
      </c>
      <c r="G9" s="1">
        <v>846.02</v>
      </c>
      <c r="H9" s="1">
        <v>2538.0700000000002</v>
      </c>
      <c r="I9" s="1">
        <v>2538.0700000000002</v>
      </c>
      <c r="J9" s="1">
        <v>2538.0700000000002</v>
      </c>
      <c r="K9" s="1">
        <v>2538.0700000000002</v>
      </c>
      <c r="L9" s="1">
        <v>10152.280000000001</v>
      </c>
      <c r="M9" s="1">
        <v>10152.280000000001</v>
      </c>
      <c r="N9" s="1">
        <v>10152.280000000001</v>
      </c>
      <c r="O9" s="1">
        <f t="shared" si="0"/>
        <v>5076.1400000000003</v>
      </c>
    </row>
    <row r="10" spans="1:15" x14ac:dyDescent="0.25">
      <c r="A10" s="14" t="s">
        <v>70</v>
      </c>
      <c r="B10" s="1">
        <v>423.01</v>
      </c>
      <c r="C10" s="1">
        <v>423.01</v>
      </c>
      <c r="D10" s="1">
        <v>423.01</v>
      </c>
      <c r="E10" s="1">
        <v>423.01</v>
      </c>
      <c r="F10" s="1">
        <v>423.01</v>
      </c>
      <c r="G10" s="1">
        <v>423.01</v>
      </c>
      <c r="H10" s="1">
        <v>1269.04</v>
      </c>
      <c r="I10" s="1">
        <v>1269.04</v>
      </c>
      <c r="J10" s="1">
        <v>1269.04</v>
      </c>
      <c r="K10" s="1">
        <v>1269.04</v>
      </c>
      <c r="L10" s="1">
        <v>5076.1400000000003</v>
      </c>
      <c r="M10" s="1">
        <v>5076.1400000000003</v>
      </c>
      <c r="N10" s="1">
        <v>5076.1400000000003</v>
      </c>
      <c r="O10" s="1">
        <f t="shared" si="0"/>
        <v>2538.0700000000002</v>
      </c>
    </row>
    <row r="11" spans="1:15" x14ac:dyDescent="0.25">
      <c r="A11" s="14" t="s">
        <v>71</v>
      </c>
      <c r="B11" s="1">
        <v>507.61</v>
      </c>
      <c r="C11" s="1">
        <v>507.61</v>
      </c>
      <c r="D11" s="1">
        <v>507.61</v>
      </c>
      <c r="E11" s="1">
        <v>507.61</v>
      </c>
      <c r="F11" s="1">
        <v>507.61</v>
      </c>
      <c r="G11" s="1">
        <v>507.61</v>
      </c>
      <c r="H11" s="1">
        <v>1522.84</v>
      </c>
      <c r="I11" s="1">
        <v>1522.84</v>
      </c>
      <c r="J11" s="1">
        <v>1522.84</v>
      </c>
      <c r="K11" s="1">
        <v>1522.84</v>
      </c>
      <c r="L11" s="1">
        <v>6091.37</v>
      </c>
      <c r="M11" s="1">
        <v>6091.37</v>
      </c>
      <c r="N11" s="1">
        <v>6091.37</v>
      </c>
      <c r="O11" s="1">
        <f t="shared" si="0"/>
        <v>3045.6849999999999</v>
      </c>
    </row>
    <row r="12" spans="1:15" x14ac:dyDescent="0.25">
      <c r="A12" s="14" t="s">
        <v>72</v>
      </c>
      <c r="B12" s="1">
        <v>2538.0700000000002</v>
      </c>
      <c r="C12" s="1">
        <v>2538.0700000000002</v>
      </c>
      <c r="D12" s="1">
        <v>2538.0700000000002</v>
      </c>
      <c r="E12" s="1">
        <v>2538.0700000000002</v>
      </c>
      <c r="F12" s="1">
        <v>2538.0700000000002</v>
      </c>
      <c r="G12" s="1">
        <v>2538.0700000000002</v>
      </c>
      <c r="H12" s="1">
        <v>7614.21</v>
      </c>
      <c r="I12" s="1">
        <v>7614.21</v>
      </c>
      <c r="J12" s="1">
        <v>7614.21</v>
      </c>
      <c r="K12" s="1">
        <v>7614.21</v>
      </c>
      <c r="L12" s="1">
        <v>30456.85</v>
      </c>
      <c r="M12" s="1">
        <v>30456.85</v>
      </c>
      <c r="N12" s="1">
        <v>30456.85</v>
      </c>
      <c r="O12" s="1">
        <f t="shared" si="0"/>
        <v>15228.424999999999</v>
      </c>
    </row>
    <row r="13" spans="1:15" s="11" customFormat="1" x14ac:dyDescent="0.25">
      <c r="A13" s="15" t="s">
        <v>36</v>
      </c>
      <c r="B13" s="12">
        <f>SUM(B2:B12)</f>
        <v>115009.73000000001</v>
      </c>
      <c r="C13" s="12">
        <f t="shared" ref="C13:O13" si="1">SUM(C2:C12)</f>
        <v>115009.73000000001</v>
      </c>
      <c r="D13" s="12">
        <f t="shared" si="1"/>
        <v>115009.73000000001</v>
      </c>
      <c r="E13" s="12">
        <f t="shared" si="1"/>
        <v>115009.73000000001</v>
      </c>
      <c r="F13" s="12">
        <f t="shared" si="1"/>
        <v>115009.73000000001</v>
      </c>
      <c r="G13" s="12">
        <f t="shared" si="1"/>
        <v>115009.73000000001</v>
      </c>
      <c r="H13" s="12">
        <f t="shared" si="1"/>
        <v>345029.2</v>
      </c>
      <c r="I13" s="12">
        <f t="shared" si="1"/>
        <v>345029.2</v>
      </c>
      <c r="J13" s="12">
        <f t="shared" si="1"/>
        <v>345029.2</v>
      </c>
      <c r="K13" s="12">
        <f t="shared" si="1"/>
        <v>345029.2</v>
      </c>
      <c r="L13" s="12">
        <f t="shared" si="1"/>
        <v>1380116.75</v>
      </c>
      <c r="M13" s="12">
        <f t="shared" si="1"/>
        <v>1380116.75</v>
      </c>
      <c r="N13" s="12">
        <f t="shared" si="1"/>
        <v>1380116.75</v>
      </c>
      <c r="O13" s="12">
        <f t="shared" si="1"/>
        <v>686631.97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sqref="A1:O11"/>
    </sheetView>
  </sheetViews>
  <sheetFormatPr defaultRowHeight="15" x14ac:dyDescent="0.25"/>
  <cols>
    <col min="2" max="7" width="10" bestFit="1" customWidth="1"/>
    <col min="8" max="8" width="11.42578125" bestFit="1" customWidth="1"/>
    <col min="9" max="9" width="12.5703125" customWidth="1"/>
    <col min="10" max="10" width="11.85546875" customWidth="1"/>
    <col min="11" max="11" width="12.140625" customWidth="1"/>
    <col min="12" max="12" width="11.42578125" bestFit="1" customWidth="1"/>
    <col min="13" max="13" width="13.7109375" customWidth="1"/>
    <col min="14" max="14" width="12.5703125" customWidth="1"/>
    <col min="15" max="15" width="11.42578125" bestFit="1" customWidth="1"/>
  </cols>
  <sheetData>
    <row r="1" spans="1:15" x14ac:dyDescent="0.25">
      <c r="A1" t="s">
        <v>75</v>
      </c>
    </row>
    <row r="2" spans="1:15" x14ac:dyDescent="0.25">
      <c r="A2" s="13" t="s">
        <v>74</v>
      </c>
      <c r="B2" s="5">
        <v>43647</v>
      </c>
      <c r="C2" s="5">
        <v>43678</v>
      </c>
      <c r="D2" s="5">
        <v>43709</v>
      </c>
      <c r="E2" s="5">
        <v>43739</v>
      </c>
      <c r="F2" s="5">
        <v>43770</v>
      </c>
      <c r="G2" s="5">
        <v>43800</v>
      </c>
      <c r="H2" s="6" t="s">
        <v>0</v>
      </c>
      <c r="I2" s="6" t="s">
        <v>1</v>
      </c>
      <c r="J2" s="6" t="s">
        <v>2</v>
      </c>
      <c r="K2" s="6" t="s">
        <v>3</v>
      </c>
      <c r="L2" s="6">
        <v>2021</v>
      </c>
      <c r="M2" s="6">
        <v>2022</v>
      </c>
      <c r="N2" s="6">
        <v>2023</v>
      </c>
      <c r="O2" s="6" t="s">
        <v>4</v>
      </c>
    </row>
    <row r="3" spans="1:15" x14ac:dyDescent="0.25">
      <c r="A3" t="s">
        <v>33</v>
      </c>
      <c r="B3" s="1">
        <v>350000</v>
      </c>
      <c r="C3" s="1">
        <v>350000</v>
      </c>
      <c r="D3" s="1">
        <v>350000</v>
      </c>
      <c r="E3" s="1">
        <v>350000</v>
      </c>
      <c r="F3" s="1">
        <v>350000</v>
      </c>
      <c r="G3" s="1">
        <v>350000</v>
      </c>
      <c r="H3" s="1">
        <f>G3*3</f>
        <v>1050000</v>
      </c>
      <c r="I3" s="1">
        <v>1050000</v>
      </c>
      <c r="J3" s="1">
        <v>1050000</v>
      </c>
      <c r="K3" s="1">
        <v>1050000</v>
      </c>
      <c r="L3" s="1">
        <f>K3*4</f>
        <v>4200000</v>
      </c>
      <c r="M3" s="1">
        <v>4200000</v>
      </c>
      <c r="N3" s="1">
        <v>4200000</v>
      </c>
      <c r="O3" s="1">
        <f>N3/2</f>
        <v>2100000</v>
      </c>
    </row>
    <row r="4" spans="1:15" x14ac:dyDescent="0.25">
      <c r="A4" t="s">
        <v>34</v>
      </c>
      <c r="B4" s="1">
        <v>13000</v>
      </c>
      <c r="C4" s="1">
        <v>13000</v>
      </c>
      <c r="D4" s="1">
        <v>13000</v>
      </c>
      <c r="E4" s="1">
        <v>13000</v>
      </c>
      <c r="F4" s="1">
        <v>13000</v>
      </c>
      <c r="G4" s="1">
        <v>13000</v>
      </c>
      <c r="H4" s="1">
        <f t="shared" ref="H4:H5" si="0">G4*3</f>
        <v>39000</v>
      </c>
      <c r="I4" s="1">
        <v>39000</v>
      </c>
      <c r="J4" s="1">
        <v>39000</v>
      </c>
      <c r="K4" s="1">
        <v>39000</v>
      </c>
      <c r="L4" s="1">
        <f t="shared" ref="L4:L5" si="1">K4*4</f>
        <v>156000</v>
      </c>
      <c r="M4" s="1">
        <v>156000</v>
      </c>
      <c r="N4" s="1">
        <v>156000</v>
      </c>
      <c r="O4" s="1">
        <f t="shared" ref="O4:O5" si="2">N4/2</f>
        <v>78000</v>
      </c>
    </row>
    <row r="5" spans="1:15" x14ac:dyDescent="0.25">
      <c r="A5" t="s">
        <v>73</v>
      </c>
      <c r="B5" s="1">
        <v>10000</v>
      </c>
      <c r="C5" s="1">
        <v>10000</v>
      </c>
      <c r="D5" s="1">
        <v>10000</v>
      </c>
      <c r="E5" s="1">
        <v>10000</v>
      </c>
      <c r="F5" s="1">
        <v>10000</v>
      </c>
      <c r="G5" s="1">
        <v>10000</v>
      </c>
      <c r="H5" s="1">
        <f t="shared" si="0"/>
        <v>30000</v>
      </c>
      <c r="I5" s="1">
        <v>30000</v>
      </c>
      <c r="J5" s="1">
        <v>30000</v>
      </c>
      <c r="K5" s="1">
        <v>30000</v>
      </c>
      <c r="L5" s="1">
        <f t="shared" si="1"/>
        <v>120000</v>
      </c>
      <c r="M5" s="1">
        <v>120000</v>
      </c>
      <c r="N5" s="1">
        <v>120000</v>
      </c>
      <c r="O5" s="1">
        <f t="shared" si="2"/>
        <v>60000</v>
      </c>
    </row>
    <row r="6" spans="1:15" s="11" customFormat="1" x14ac:dyDescent="0.25">
      <c r="A6" s="11" t="s">
        <v>55</v>
      </c>
      <c r="B6" s="12">
        <f>SUM(B3:B5)</f>
        <v>373000</v>
      </c>
      <c r="C6" s="12">
        <f t="shared" ref="C6:O6" si="3">SUM(C3:C5)</f>
        <v>373000</v>
      </c>
      <c r="D6" s="12">
        <f t="shared" si="3"/>
        <v>373000</v>
      </c>
      <c r="E6" s="12">
        <f t="shared" si="3"/>
        <v>373000</v>
      </c>
      <c r="F6" s="12">
        <f t="shared" si="3"/>
        <v>373000</v>
      </c>
      <c r="G6" s="12">
        <f t="shared" si="3"/>
        <v>373000</v>
      </c>
      <c r="H6" s="12">
        <f t="shared" si="3"/>
        <v>1119000</v>
      </c>
      <c r="I6" s="12">
        <f t="shared" si="3"/>
        <v>1119000</v>
      </c>
      <c r="J6" s="12">
        <f t="shared" si="3"/>
        <v>1119000</v>
      </c>
      <c r="K6" s="12">
        <f t="shared" si="3"/>
        <v>1119000</v>
      </c>
      <c r="L6" s="12">
        <f t="shared" si="3"/>
        <v>4476000</v>
      </c>
      <c r="M6" s="12">
        <f t="shared" si="3"/>
        <v>4476000</v>
      </c>
      <c r="N6" s="12">
        <f t="shared" si="3"/>
        <v>4476000</v>
      </c>
      <c r="O6" s="12">
        <f t="shared" si="3"/>
        <v>2238000</v>
      </c>
    </row>
    <row r="9" spans="1:15" x14ac:dyDescent="0.25">
      <c r="A9" t="s">
        <v>76</v>
      </c>
    </row>
    <row r="10" spans="1:15" x14ac:dyDescent="0.25">
      <c r="A10" s="13" t="s">
        <v>74</v>
      </c>
      <c r="B10" s="5">
        <v>43647</v>
      </c>
      <c r="C10" s="5">
        <v>43678</v>
      </c>
      <c r="D10" s="5">
        <v>43709</v>
      </c>
      <c r="E10" s="5">
        <v>43739</v>
      </c>
      <c r="F10" s="5">
        <v>43770</v>
      </c>
      <c r="G10" s="5">
        <v>43800</v>
      </c>
      <c r="H10" s="6" t="s">
        <v>0</v>
      </c>
      <c r="I10" s="6" t="s">
        <v>1</v>
      </c>
      <c r="J10" s="6" t="s">
        <v>2</v>
      </c>
      <c r="K10" s="6" t="s">
        <v>3</v>
      </c>
      <c r="L10" s="6">
        <v>2021</v>
      </c>
      <c r="M10" s="6">
        <v>2022</v>
      </c>
      <c r="N10" s="6">
        <v>2023</v>
      </c>
      <c r="O10" s="6" t="s">
        <v>4</v>
      </c>
    </row>
    <row r="11" spans="1:15" x14ac:dyDescent="0.25">
      <c r="A11" s="16" t="s">
        <v>77</v>
      </c>
      <c r="B11" s="1">
        <v>9000</v>
      </c>
      <c r="C11" s="1">
        <v>9000</v>
      </c>
      <c r="D11" s="1">
        <v>9000</v>
      </c>
      <c r="E11" s="1">
        <v>9000</v>
      </c>
      <c r="F11" s="1">
        <v>9000</v>
      </c>
      <c r="G11" s="1">
        <v>9000</v>
      </c>
      <c r="H11" s="1">
        <f>G11*3</f>
        <v>27000</v>
      </c>
      <c r="I11" s="1">
        <v>27000</v>
      </c>
      <c r="J11" s="1">
        <v>27000</v>
      </c>
      <c r="K11" s="1">
        <v>27000</v>
      </c>
      <c r="L11" s="1">
        <f>K11*4</f>
        <v>108000</v>
      </c>
      <c r="M11" s="1">
        <v>108000</v>
      </c>
      <c r="N11" s="1">
        <v>108000</v>
      </c>
      <c r="O11" s="1">
        <f>N11/2</f>
        <v>54000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>
      <selection activeCell="O8" sqref="O8"/>
    </sheetView>
  </sheetViews>
  <sheetFormatPr defaultRowHeight="15" x14ac:dyDescent="0.25"/>
  <cols>
    <col min="2" max="2" width="15.5703125" customWidth="1"/>
    <col min="3" max="3" width="12.85546875" customWidth="1"/>
    <col min="4" max="4" width="12" customWidth="1"/>
  </cols>
  <sheetData>
    <row r="1" spans="1:15" x14ac:dyDescent="0.25">
      <c r="A1" t="s">
        <v>75</v>
      </c>
    </row>
    <row r="2" spans="1:15" x14ac:dyDescent="0.25">
      <c r="A2" s="13" t="s">
        <v>78</v>
      </c>
      <c r="B2" s="5">
        <v>43647</v>
      </c>
      <c r="C2" s="5">
        <v>43678</v>
      </c>
      <c r="D2" s="5">
        <v>43709</v>
      </c>
      <c r="E2" s="5">
        <v>43739</v>
      </c>
      <c r="F2" s="5">
        <v>43770</v>
      </c>
      <c r="G2" s="5">
        <v>43800</v>
      </c>
      <c r="H2" s="6" t="s">
        <v>0</v>
      </c>
      <c r="I2" s="6" t="s">
        <v>1</v>
      </c>
      <c r="J2" s="6" t="s">
        <v>2</v>
      </c>
      <c r="K2" s="6" t="s">
        <v>3</v>
      </c>
      <c r="L2" s="6">
        <v>2021</v>
      </c>
      <c r="M2" s="6">
        <v>2022</v>
      </c>
      <c r="N2" s="6">
        <v>2023</v>
      </c>
      <c r="O2" s="6" t="s">
        <v>4</v>
      </c>
    </row>
    <row r="3" spans="1:15" x14ac:dyDescent="0.25">
      <c r="A3" t="s">
        <v>33</v>
      </c>
      <c r="B3" s="1"/>
      <c r="C3" s="1">
        <v>1.4</v>
      </c>
      <c r="D3" s="1">
        <v>1.4</v>
      </c>
      <c r="E3" s="1">
        <v>1.4</v>
      </c>
      <c r="F3" s="1">
        <v>1.4</v>
      </c>
      <c r="G3" s="1">
        <v>1.4</v>
      </c>
      <c r="H3" s="1">
        <f>G3*3</f>
        <v>4.1999999999999993</v>
      </c>
      <c r="I3" s="1">
        <v>4.1999999999999993</v>
      </c>
      <c r="J3" s="1">
        <v>4.1999999999999993</v>
      </c>
      <c r="K3" s="1">
        <v>4.1999999999999993</v>
      </c>
      <c r="L3" s="1">
        <f>K3*4</f>
        <v>16.799999999999997</v>
      </c>
      <c r="M3" s="1">
        <v>16.799999999999997</v>
      </c>
      <c r="N3" s="1">
        <v>16.799999999999997</v>
      </c>
      <c r="O3" s="1">
        <v>16.799999999999997</v>
      </c>
    </row>
    <row r="4" spans="1:15" x14ac:dyDescent="0.25">
      <c r="A4" t="s">
        <v>34</v>
      </c>
      <c r="B4" s="1"/>
      <c r="C4" s="1">
        <v>11</v>
      </c>
      <c r="D4" s="1">
        <v>11</v>
      </c>
      <c r="E4" s="1">
        <v>11</v>
      </c>
      <c r="F4" s="1">
        <v>11</v>
      </c>
      <c r="G4" s="1">
        <v>11</v>
      </c>
      <c r="H4" s="1">
        <f t="shared" ref="H4:H5" si="0">G4*3</f>
        <v>33</v>
      </c>
      <c r="I4" s="1">
        <v>33</v>
      </c>
      <c r="J4" s="1">
        <v>33</v>
      </c>
      <c r="K4" s="1">
        <v>33</v>
      </c>
      <c r="L4" s="1">
        <f t="shared" ref="L4:L5" si="1">K4*4</f>
        <v>132</v>
      </c>
      <c r="M4" s="1">
        <v>132</v>
      </c>
      <c r="N4" s="1">
        <v>132</v>
      </c>
      <c r="O4" s="1">
        <v>132</v>
      </c>
    </row>
    <row r="5" spans="1:15" x14ac:dyDescent="0.25">
      <c r="A5" t="s">
        <v>73</v>
      </c>
      <c r="B5" s="1"/>
      <c r="C5" s="1">
        <v>29</v>
      </c>
      <c r="D5" s="1">
        <v>29</v>
      </c>
      <c r="E5" s="1">
        <v>29</v>
      </c>
      <c r="F5" s="1">
        <v>29</v>
      </c>
      <c r="G5" s="1">
        <v>29</v>
      </c>
      <c r="H5" s="1">
        <f t="shared" si="0"/>
        <v>87</v>
      </c>
      <c r="I5" s="1">
        <v>87</v>
      </c>
      <c r="J5" s="1">
        <v>87</v>
      </c>
      <c r="K5" s="1">
        <v>87</v>
      </c>
      <c r="L5" s="1">
        <f t="shared" si="1"/>
        <v>348</v>
      </c>
      <c r="M5" s="1">
        <v>348</v>
      </c>
      <c r="N5" s="1">
        <v>348</v>
      </c>
      <c r="O5" s="1">
        <v>348</v>
      </c>
    </row>
    <row r="6" spans="1:15" x14ac:dyDescent="0.25">
      <c r="A6" s="11" t="s">
        <v>55</v>
      </c>
      <c r="B6" s="12"/>
      <c r="C6" s="12">
        <f t="shared" ref="C6:O6" si="2">SUM(C3:C5)</f>
        <v>41.4</v>
      </c>
      <c r="D6" s="12">
        <f t="shared" si="2"/>
        <v>41.4</v>
      </c>
      <c r="E6" s="12">
        <f t="shared" si="2"/>
        <v>41.4</v>
      </c>
      <c r="F6" s="12">
        <f t="shared" si="2"/>
        <v>41.4</v>
      </c>
      <c r="G6" s="12">
        <f t="shared" si="2"/>
        <v>41.4</v>
      </c>
      <c r="H6" s="12">
        <f t="shared" si="2"/>
        <v>124.2</v>
      </c>
      <c r="I6" s="12">
        <f t="shared" si="2"/>
        <v>124.2</v>
      </c>
      <c r="J6" s="12">
        <f t="shared" si="2"/>
        <v>124.2</v>
      </c>
      <c r="K6" s="12">
        <f t="shared" si="2"/>
        <v>124.2</v>
      </c>
      <c r="L6" s="12">
        <f t="shared" si="2"/>
        <v>496.8</v>
      </c>
      <c r="M6" s="12">
        <f t="shared" si="2"/>
        <v>496.8</v>
      </c>
      <c r="N6" s="12">
        <f t="shared" si="2"/>
        <v>496.8</v>
      </c>
      <c r="O6" s="12">
        <f t="shared" si="2"/>
        <v>496.8</v>
      </c>
    </row>
    <row r="9" spans="1:15" x14ac:dyDescent="0.25">
      <c r="A9" t="s">
        <v>76</v>
      </c>
    </row>
    <row r="10" spans="1:15" x14ac:dyDescent="0.25">
      <c r="A10" s="13" t="s">
        <v>78</v>
      </c>
      <c r="B10" s="5">
        <v>43647</v>
      </c>
      <c r="C10" s="5">
        <v>43678</v>
      </c>
      <c r="D10" s="5">
        <v>43709</v>
      </c>
      <c r="E10" s="5">
        <v>43739</v>
      </c>
      <c r="F10" s="5">
        <v>43770</v>
      </c>
      <c r="G10" s="5">
        <v>43800</v>
      </c>
      <c r="H10" s="6" t="s">
        <v>0</v>
      </c>
      <c r="I10" s="6" t="s">
        <v>1</v>
      </c>
      <c r="J10" s="6" t="s">
        <v>2</v>
      </c>
      <c r="K10" s="6" t="s">
        <v>3</v>
      </c>
      <c r="L10" s="6">
        <v>2021</v>
      </c>
      <c r="M10" s="6">
        <v>2022</v>
      </c>
      <c r="N10" s="6">
        <v>2023</v>
      </c>
      <c r="O10" s="6" t="s">
        <v>4</v>
      </c>
    </row>
    <row r="11" spans="1:15" x14ac:dyDescent="0.25">
      <c r="A11" s="16" t="s">
        <v>77</v>
      </c>
      <c r="B11" s="1">
        <v>50</v>
      </c>
      <c r="C11" s="1">
        <v>50</v>
      </c>
      <c r="D11" s="1">
        <v>50</v>
      </c>
      <c r="E11" s="1">
        <v>50</v>
      </c>
      <c r="F11" s="1">
        <v>50</v>
      </c>
      <c r="G11" s="1">
        <v>50</v>
      </c>
      <c r="H11" s="1">
        <f>G11*3</f>
        <v>150</v>
      </c>
      <c r="I11" s="1">
        <v>150</v>
      </c>
      <c r="J11" s="1">
        <v>150</v>
      </c>
      <c r="K11" s="1">
        <v>150</v>
      </c>
      <c r="L11" s="1">
        <f>K11*4</f>
        <v>600</v>
      </c>
      <c r="M11" s="1">
        <v>600</v>
      </c>
      <c r="N11" s="1">
        <v>600</v>
      </c>
      <c r="O11" s="1">
        <f>N11/2</f>
        <v>300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activeCell="A5" sqref="A5:O5"/>
    </sheetView>
  </sheetViews>
  <sheetFormatPr defaultRowHeight="15" x14ac:dyDescent="0.25"/>
  <cols>
    <col min="3" max="14" width="11.42578125" bestFit="1" customWidth="1"/>
    <col min="15" max="15" width="12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33</v>
      </c>
      <c r="B2" s="1"/>
      <c r="C2" s="1">
        <v>840000</v>
      </c>
      <c r="D2" s="1">
        <v>840000</v>
      </c>
      <c r="E2" s="1">
        <v>840000</v>
      </c>
      <c r="F2" s="1">
        <v>840000</v>
      </c>
      <c r="G2" s="1">
        <v>840000</v>
      </c>
      <c r="H2" s="1">
        <v>2520000</v>
      </c>
      <c r="I2" s="1">
        <v>2520000</v>
      </c>
      <c r="J2" s="1">
        <v>2520000</v>
      </c>
      <c r="K2" s="1">
        <v>2520000</v>
      </c>
      <c r="L2" s="1">
        <v>1008000</v>
      </c>
      <c r="M2" s="1">
        <v>1008000</v>
      </c>
      <c r="N2" s="1">
        <v>1008000</v>
      </c>
      <c r="O2" s="1">
        <f>N2/2</f>
        <v>504000</v>
      </c>
    </row>
    <row r="3" spans="1:15" x14ac:dyDescent="0.25">
      <c r="A3" t="s">
        <v>34</v>
      </c>
      <c r="B3" s="1"/>
      <c r="C3" s="1">
        <v>156000</v>
      </c>
      <c r="D3" s="1">
        <v>156000</v>
      </c>
      <c r="E3" s="1">
        <v>156000</v>
      </c>
      <c r="F3" s="1">
        <v>156000</v>
      </c>
      <c r="G3" s="1">
        <v>156000</v>
      </c>
      <c r="H3" s="1">
        <v>468000</v>
      </c>
      <c r="I3" s="1">
        <v>468000</v>
      </c>
      <c r="J3" s="1">
        <v>468000</v>
      </c>
      <c r="K3" s="1">
        <v>468000</v>
      </c>
      <c r="L3" s="1">
        <v>1872000</v>
      </c>
      <c r="M3" s="1">
        <v>1872000</v>
      </c>
      <c r="N3" s="1">
        <v>1872000</v>
      </c>
      <c r="O3" s="1">
        <f t="shared" ref="O3:O4" si="0">N3/2</f>
        <v>936000</v>
      </c>
    </row>
    <row r="4" spans="1:15" x14ac:dyDescent="0.25">
      <c r="A4" t="s">
        <v>35</v>
      </c>
      <c r="B4" s="1"/>
      <c r="C4" s="1">
        <v>300000</v>
      </c>
      <c r="D4" s="1">
        <v>300000</v>
      </c>
      <c r="E4" s="1">
        <v>300000</v>
      </c>
      <c r="F4" s="1">
        <v>300000</v>
      </c>
      <c r="G4" s="1">
        <v>300000</v>
      </c>
      <c r="H4" s="1">
        <v>900000</v>
      </c>
      <c r="I4" s="1">
        <v>900000</v>
      </c>
      <c r="J4" s="1">
        <v>900000</v>
      </c>
      <c r="K4" s="1">
        <v>900000</v>
      </c>
      <c r="L4" s="1">
        <v>3600000</v>
      </c>
      <c r="M4" s="1">
        <v>3600000</v>
      </c>
      <c r="N4" s="1">
        <v>3600000</v>
      </c>
      <c r="O4" s="1">
        <f t="shared" si="0"/>
        <v>1800000</v>
      </c>
    </row>
    <row r="5" spans="1:15" x14ac:dyDescent="0.25">
      <c r="A5" s="11" t="s">
        <v>36</v>
      </c>
      <c r="B5" s="12"/>
      <c r="C5" s="12">
        <f>SUM(C2:C4)</f>
        <v>1296000</v>
      </c>
      <c r="D5" s="12">
        <f t="shared" ref="D5:G5" si="1">SUM(D2:D4)</f>
        <v>1296000</v>
      </c>
      <c r="E5" s="12">
        <f t="shared" si="1"/>
        <v>1296000</v>
      </c>
      <c r="F5" s="12">
        <f t="shared" si="1"/>
        <v>1296000</v>
      </c>
      <c r="G5" s="12">
        <f t="shared" si="1"/>
        <v>1296000</v>
      </c>
      <c r="H5" s="12">
        <f t="shared" ref="H5" si="2">SUM(H2:H4)</f>
        <v>3888000</v>
      </c>
      <c r="I5" s="12">
        <f t="shared" ref="I5" si="3">SUM(I2:I4)</f>
        <v>3888000</v>
      </c>
      <c r="J5" s="12">
        <f t="shared" ref="J5" si="4">SUM(J2:J4)</f>
        <v>3888000</v>
      </c>
      <c r="K5" s="12">
        <f t="shared" ref="K5" si="5">SUM(K2:K4)</f>
        <v>3888000</v>
      </c>
      <c r="L5" s="12">
        <f t="shared" ref="L5" si="6">SUM(L2:L4)</f>
        <v>6480000</v>
      </c>
      <c r="M5" s="12">
        <f t="shared" ref="M5" si="7">SUM(M2:M4)</f>
        <v>6480000</v>
      </c>
      <c r="N5" s="12">
        <f t="shared" ref="N5" si="8">SUM(N2:N4)</f>
        <v>6480000</v>
      </c>
      <c r="O5" s="12">
        <f t="shared" ref="O5" si="9">SUM(O2:O4)</f>
        <v>3240000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2" sqref="B2:B11"/>
    </sheetView>
  </sheetViews>
  <sheetFormatPr defaultRowHeight="15" x14ac:dyDescent="0.25"/>
  <cols>
    <col min="1" max="1" width="23" customWidth="1"/>
    <col min="2" max="7" width="10" bestFit="1" customWidth="1"/>
    <col min="8" max="8" width="11.42578125" bestFit="1" customWidth="1"/>
    <col min="9" max="9" width="10" bestFit="1" customWidth="1"/>
    <col min="10" max="10" width="11.42578125" bestFit="1" customWidth="1"/>
    <col min="11" max="11" width="10" bestFit="1" customWidth="1"/>
    <col min="12" max="15" width="11.42578125" bestFit="1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38</v>
      </c>
      <c r="B2" s="1">
        <v>5000</v>
      </c>
      <c r="C2" s="1">
        <v>5000</v>
      </c>
      <c r="D2" s="1">
        <v>5000</v>
      </c>
      <c r="E2" s="1">
        <v>5000</v>
      </c>
      <c r="F2" s="1">
        <v>5000</v>
      </c>
      <c r="G2" s="1">
        <v>5000</v>
      </c>
      <c r="H2" s="1">
        <v>15000</v>
      </c>
      <c r="I2" s="1">
        <v>15000</v>
      </c>
      <c r="J2" s="1">
        <v>15000</v>
      </c>
      <c r="K2" s="1">
        <v>15000</v>
      </c>
      <c r="L2" s="1">
        <v>60000</v>
      </c>
      <c r="M2" s="1">
        <v>60000</v>
      </c>
      <c r="N2" s="1">
        <v>60000</v>
      </c>
      <c r="O2" s="1">
        <f>N2/2</f>
        <v>30000</v>
      </c>
    </row>
    <row r="3" spans="1:15" x14ac:dyDescent="0.25">
      <c r="A3" t="s">
        <v>39</v>
      </c>
      <c r="B3" s="1">
        <v>1000</v>
      </c>
      <c r="C3" s="1">
        <v>1000</v>
      </c>
      <c r="D3" s="1">
        <v>1000</v>
      </c>
      <c r="E3" s="1">
        <v>1000</v>
      </c>
      <c r="F3" s="1">
        <v>1000</v>
      </c>
      <c r="G3" s="1">
        <v>1000</v>
      </c>
      <c r="H3" s="1">
        <v>3000</v>
      </c>
      <c r="I3" s="1">
        <v>3000</v>
      </c>
      <c r="J3" s="1">
        <v>3000</v>
      </c>
      <c r="K3" s="1">
        <v>3000</v>
      </c>
      <c r="L3" s="1">
        <v>12000</v>
      </c>
      <c r="M3" s="1">
        <v>12000</v>
      </c>
      <c r="N3" s="1">
        <v>12000</v>
      </c>
      <c r="O3" s="1">
        <f t="shared" ref="O3:O11" si="0">N3/2</f>
        <v>6000</v>
      </c>
    </row>
    <row r="4" spans="1:15" x14ac:dyDescent="0.25">
      <c r="A4" t="s">
        <v>40</v>
      </c>
      <c r="B4" s="1">
        <v>150000</v>
      </c>
      <c r="C4" s="1">
        <v>150000</v>
      </c>
      <c r="D4" s="1">
        <v>150000</v>
      </c>
      <c r="E4" s="1">
        <v>150000</v>
      </c>
      <c r="F4" s="1">
        <v>150000</v>
      </c>
      <c r="G4" s="1">
        <v>150000</v>
      </c>
      <c r="H4" s="1">
        <v>450000</v>
      </c>
      <c r="I4" s="1">
        <v>450000</v>
      </c>
      <c r="J4" s="1">
        <v>450000</v>
      </c>
      <c r="K4" s="1">
        <v>450000</v>
      </c>
      <c r="L4" s="1">
        <v>1800000</v>
      </c>
      <c r="M4" s="1">
        <v>1800000</v>
      </c>
      <c r="N4" s="1">
        <v>1800000</v>
      </c>
      <c r="O4" s="1">
        <f t="shared" si="0"/>
        <v>900000</v>
      </c>
    </row>
    <row r="5" spans="1:15" x14ac:dyDescent="0.25">
      <c r="A5" t="s">
        <v>41</v>
      </c>
      <c r="B5" s="1">
        <v>30000</v>
      </c>
      <c r="C5" s="1">
        <v>30000</v>
      </c>
      <c r="D5" s="1">
        <v>30000</v>
      </c>
      <c r="E5" s="1">
        <v>30000</v>
      </c>
      <c r="F5" s="1">
        <v>30000</v>
      </c>
      <c r="G5" s="1">
        <v>30000</v>
      </c>
      <c r="H5" s="1">
        <v>90000</v>
      </c>
      <c r="I5" s="1">
        <v>90000</v>
      </c>
      <c r="J5" s="1">
        <v>90000</v>
      </c>
      <c r="K5" s="1">
        <v>90000</v>
      </c>
      <c r="L5" s="1">
        <v>360000</v>
      </c>
      <c r="M5" s="1">
        <v>360000</v>
      </c>
      <c r="N5" s="1">
        <v>360000</v>
      </c>
      <c r="O5" s="1">
        <f t="shared" si="0"/>
        <v>180000</v>
      </c>
    </row>
    <row r="6" spans="1:15" x14ac:dyDescent="0.25">
      <c r="A6" t="s">
        <v>42</v>
      </c>
      <c r="B6" s="1">
        <v>25000</v>
      </c>
      <c r="C6" s="1"/>
      <c r="D6" s="1"/>
      <c r="E6" s="1"/>
      <c r="F6" s="1"/>
      <c r="G6" s="1"/>
      <c r="H6" s="1"/>
      <c r="I6" s="1"/>
      <c r="J6" s="1">
        <v>25000</v>
      </c>
      <c r="K6" s="1"/>
      <c r="L6" s="1">
        <v>25000</v>
      </c>
      <c r="M6" s="1">
        <v>25000</v>
      </c>
      <c r="N6" s="1">
        <v>25000</v>
      </c>
      <c r="O6" s="1">
        <f t="shared" si="0"/>
        <v>12500</v>
      </c>
    </row>
    <row r="7" spans="1:15" x14ac:dyDescent="0.25">
      <c r="A7" t="s">
        <v>43</v>
      </c>
      <c r="B7" s="1">
        <v>50000</v>
      </c>
      <c r="C7" s="1">
        <v>50000</v>
      </c>
      <c r="D7" s="1">
        <v>50000</v>
      </c>
      <c r="E7" s="1">
        <v>50000</v>
      </c>
      <c r="F7" s="1">
        <v>50000</v>
      </c>
      <c r="G7" s="1">
        <v>50000</v>
      </c>
      <c r="H7" s="1">
        <v>150000</v>
      </c>
      <c r="I7" s="1">
        <v>150000</v>
      </c>
      <c r="J7" s="1">
        <v>150000</v>
      </c>
      <c r="K7" s="1">
        <v>150000</v>
      </c>
      <c r="L7" s="1">
        <v>600000</v>
      </c>
      <c r="M7" s="1">
        <v>600000</v>
      </c>
      <c r="N7" s="1">
        <v>600000</v>
      </c>
      <c r="O7" s="1">
        <f t="shared" si="0"/>
        <v>300000</v>
      </c>
    </row>
    <row r="8" spans="1:15" x14ac:dyDescent="0.25">
      <c r="A8" t="s">
        <v>44</v>
      </c>
      <c r="B8" s="1">
        <v>72000</v>
      </c>
      <c r="C8" s="1">
        <v>72000</v>
      </c>
      <c r="D8" s="1">
        <v>72000</v>
      </c>
      <c r="E8" s="1">
        <v>72000</v>
      </c>
      <c r="F8" s="1">
        <v>72000</v>
      </c>
      <c r="G8" s="1">
        <v>72000</v>
      </c>
      <c r="H8" s="1">
        <v>216000</v>
      </c>
      <c r="I8" s="1">
        <v>216000</v>
      </c>
      <c r="J8" s="1">
        <v>216000</v>
      </c>
      <c r="K8" s="1">
        <v>216000</v>
      </c>
      <c r="L8" s="1">
        <v>864000</v>
      </c>
      <c r="M8" s="1">
        <v>864000</v>
      </c>
      <c r="N8" s="1">
        <v>864000</v>
      </c>
      <c r="O8" s="1">
        <f t="shared" si="0"/>
        <v>432000</v>
      </c>
    </row>
    <row r="9" spans="1:15" x14ac:dyDescent="0.25">
      <c r="A9" t="s">
        <v>45</v>
      </c>
      <c r="B9" s="1">
        <v>25000</v>
      </c>
      <c r="C9" s="1"/>
      <c r="D9" s="1"/>
      <c r="E9" s="1"/>
      <c r="F9" s="1"/>
      <c r="G9" s="1"/>
      <c r="H9" s="1">
        <v>25000</v>
      </c>
      <c r="I9" s="1"/>
      <c r="J9" s="1" t="s">
        <v>37</v>
      </c>
      <c r="K9" s="1"/>
      <c r="L9" s="1">
        <v>50000</v>
      </c>
      <c r="M9" s="1">
        <v>50000</v>
      </c>
      <c r="N9" s="1">
        <v>50000</v>
      </c>
      <c r="O9" s="1">
        <f t="shared" si="0"/>
        <v>25000</v>
      </c>
    </row>
    <row r="10" spans="1:15" x14ac:dyDescent="0.25">
      <c r="A10" t="s">
        <v>46</v>
      </c>
      <c r="B10" s="1">
        <v>14000</v>
      </c>
      <c r="C10" s="1">
        <v>14000</v>
      </c>
      <c r="D10" s="1">
        <v>14000</v>
      </c>
      <c r="E10" s="1">
        <v>14000</v>
      </c>
      <c r="F10" s="1">
        <v>14000</v>
      </c>
      <c r="G10" s="1">
        <v>14000</v>
      </c>
      <c r="H10" s="1">
        <v>42000</v>
      </c>
      <c r="I10" s="1">
        <v>42000</v>
      </c>
      <c r="J10" s="1">
        <v>42000</v>
      </c>
      <c r="K10" s="1">
        <v>42000</v>
      </c>
      <c r="L10" s="1">
        <v>168000</v>
      </c>
      <c r="M10" s="1">
        <v>168000</v>
      </c>
      <c r="N10" s="1">
        <v>168000</v>
      </c>
      <c r="O10" s="1">
        <f t="shared" si="0"/>
        <v>84000</v>
      </c>
    </row>
    <row r="11" spans="1:15" x14ac:dyDescent="0.25">
      <c r="A11" t="s">
        <v>47</v>
      </c>
      <c r="B11" s="1">
        <v>5000</v>
      </c>
      <c r="C11" s="1">
        <v>5000</v>
      </c>
      <c r="D11" s="1">
        <v>5000</v>
      </c>
      <c r="E11" s="1">
        <v>5000</v>
      </c>
      <c r="F11" s="1">
        <v>5000</v>
      </c>
      <c r="G11" s="1">
        <v>5000</v>
      </c>
      <c r="H11" s="1">
        <v>15000</v>
      </c>
      <c r="I11" s="1">
        <v>15000</v>
      </c>
      <c r="J11" s="1">
        <v>15000</v>
      </c>
      <c r="K11" s="1">
        <v>15000</v>
      </c>
      <c r="L11" s="1">
        <v>60000</v>
      </c>
      <c r="M11" s="1">
        <v>60000</v>
      </c>
      <c r="N11" s="1">
        <v>60000</v>
      </c>
      <c r="O11" s="1">
        <f t="shared" si="0"/>
        <v>30000</v>
      </c>
    </row>
    <row r="12" spans="1:15" x14ac:dyDescent="0.25">
      <c r="A12" s="11" t="s">
        <v>55</v>
      </c>
      <c r="B12" s="12">
        <f>SUM(B2:B11)</f>
        <v>377000</v>
      </c>
      <c r="C12" s="12">
        <f t="shared" ref="C12:G12" si="1">SUM(C2:C11)</f>
        <v>327000</v>
      </c>
      <c r="D12" s="12">
        <f t="shared" si="1"/>
        <v>327000</v>
      </c>
      <c r="E12" s="12">
        <f t="shared" si="1"/>
        <v>327000</v>
      </c>
      <c r="F12" s="12">
        <f t="shared" si="1"/>
        <v>327000</v>
      </c>
      <c r="G12" s="12">
        <f t="shared" si="1"/>
        <v>327000</v>
      </c>
      <c r="H12" s="12">
        <f>SUM(H2:H11)</f>
        <v>1006000</v>
      </c>
      <c r="I12" s="12">
        <f t="shared" ref="I12:K12" si="2">SUM(I2:I11)</f>
        <v>981000</v>
      </c>
      <c r="J12" s="12">
        <f t="shared" si="2"/>
        <v>1006000</v>
      </c>
      <c r="K12" s="12">
        <f t="shared" si="2"/>
        <v>981000</v>
      </c>
      <c r="L12" s="12">
        <f t="shared" ref="L12" si="3">SUM(L2:L11)</f>
        <v>3999000</v>
      </c>
      <c r="M12" s="12">
        <f t="shared" ref="M12" si="4">SUM(M2:M11)</f>
        <v>3999000</v>
      </c>
      <c r="N12" s="12">
        <f t="shared" ref="N12" si="5">SUM(N2:N11)</f>
        <v>3999000</v>
      </c>
      <c r="O12" s="12">
        <f t="shared" ref="O12" si="6">SUM(O2:O11)</f>
        <v>1999500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5" x14ac:dyDescent="0.25"/>
  <cols>
    <col min="1" max="1" width="22" customWidth="1"/>
    <col min="2" max="2" width="14.85546875" customWidth="1"/>
    <col min="3" max="11" width="10" bestFit="1" customWidth="1"/>
    <col min="12" max="14" width="11.42578125" bestFit="1" customWidth="1"/>
    <col min="15" max="15" width="13.7109375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48</v>
      </c>
      <c r="B2" s="1">
        <v>44100</v>
      </c>
      <c r="C2" s="1">
        <v>44100</v>
      </c>
      <c r="D2" s="1">
        <v>44100</v>
      </c>
      <c r="E2" s="1">
        <v>44100</v>
      </c>
      <c r="F2" s="1">
        <v>44100</v>
      </c>
      <c r="G2" s="1">
        <v>44100</v>
      </c>
      <c r="H2" s="1">
        <v>132300</v>
      </c>
      <c r="I2" s="1">
        <v>132300</v>
      </c>
      <c r="J2" s="1">
        <v>132300</v>
      </c>
      <c r="K2" s="1">
        <v>132300</v>
      </c>
      <c r="L2" s="1">
        <v>529200</v>
      </c>
      <c r="M2" s="1">
        <v>529200</v>
      </c>
      <c r="N2" s="1">
        <v>529200</v>
      </c>
      <c r="O2" s="1">
        <f>N2/2</f>
        <v>264600</v>
      </c>
    </row>
    <row r="3" spans="1:15" x14ac:dyDescent="0.25">
      <c r="A3" t="s">
        <v>49</v>
      </c>
      <c r="B3" s="1">
        <v>31500</v>
      </c>
      <c r="C3" s="1">
        <v>31500</v>
      </c>
      <c r="D3" s="1">
        <v>31500</v>
      </c>
      <c r="E3" s="1">
        <v>31500</v>
      </c>
      <c r="F3" s="1">
        <v>31500</v>
      </c>
      <c r="G3" s="1">
        <v>31500</v>
      </c>
      <c r="H3" s="1">
        <v>94500</v>
      </c>
      <c r="I3" s="1">
        <v>94500</v>
      </c>
      <c r="J3" s="1">
        <v>94500</v>
      </c>
      <c r="K3" s="1">
        <v>94500</v>
      </c>
      <c r="L3" s="1">
        <v>378000</v>
      </c>
      <c r="M3" s="1">
        <v>378000</v>
      </c>
      <c r="N3" s="1">
        <v>378000</v>
      </c>
      <c r="O3" s="1">
        <f t="shared" ref="O3:O7" si="0">N3/2</f>
        <v>189000</v>
      </c>
    </row>
    <row r="4" spans="1:15" x14ac:dyDescent="0.25">
      <c r="A4" t="s">
        <v>50</v>
      </c>
      <c r="B4" s="1">
        <v>31500</v>
      </c>
      <c r="C4" s="1">
        <v>31500</v>
      </c>
      <c r="D4" s="1">
        <v>31500</v>
      </c>
      <c r="E4" s="1">
        <v>31500</v>
      </c>
      <c r="F4" s="1">
        <v>31500</v>
      </c>
      <c r="G4" s="1">
        <v>31500</v>
      </c>
      <c r="H4" s="1">
        <v>94500</v>
      </c>
      <c r="I4" s="1">
        <v>94500</v>
      </c>
      <c r="J4" s="1">
        <v>94500</v>
      </c>
      <c r="K4" s="1">
        <v>94500</v>
      </c>
      <c r="L4" s="1">
        <v>378000</v>
      </c>
      <c r="M4" s="1">
        <v>378000</v>
      </c>
      <c r="N4" s="1">
        <v>378000</v>
      </c>
      <c r="O4" s="1">
        <f t="shared" si="0"/>
        <v>189000</v>
      </c>
    </row>
    <row r="5" spans="1:15" x14ac:dyDescent="0.25">
      <c r="A5" t="s">
        <v>51</v>
      </c>
      <c r="B5" s="1">
        <v>63000</v>
      </c>
      <c r="C5" s="1">
        <v>63000</v>
      </c>
      <c r="D5" s="1">
        <v>63000</v>
      </c>
      <c r="E5" s="1">
        <v>63000</v>
      </c>
      <c r="F5" s="1">
        <v>63000</v>
      </c>
      <c r="G5" s="1">
        <v>63000</v>
      </c>
      <c r="H5" s="1">
        <v>189000</v>
      </c>
      <c r="I5" s="1">
        <v>189000</v>
      </c>
      <c r="J5" s="1">
        <v>189000</v>
      </c>
      <c r="K5" s="1">
        <v>189000</v>
      </c>
      <c r="L5" s="1">
        <v>756000</v>
      </c>
      <c r="M5" s="1">
        <v>756000</v>
      </c>
      <c r="N5" s="1">
        <v>756000</v>
      </c>
      <c r="O5" s="1">
        <f t="shared" si="0"/>
        <v>378000</v>
      </c>
    </row>
    <row r="6" spans="1:15" x14ac:dyDescent="0.25">
      <c r="A6" t="s">
        <v>52</v>
      </c>
      <c r="B6" s="1">
        <v>31500</v>
      </c>
      <c r="C6" s="1">
        <v>31500</v>
      </c>
      <c r="D6" s="1">
        <v>31500</v>
      </c>
      <c r="E6" s="1">
        <v>31500</v>
      </c>
      <c r="F6" s="1">
        <v>31500</v>
      </c>
      <c r="G6" s="1">
        <v>31500</v>
      </c>
      <c r="H6" s="1">
        <v>94500</v>
      </c>
      <c r="I6" s="1">
        <v>94500</v>
      </c>
      <c r="J6" s="1">
        <v>94500</v>
      </c>
      <c r="K6" s="1">
        <v>94500</v>
      </c>
      <c r="L6" s="1">
        <v>378000</v>
      </c>
      <c r="M6" s="1">
        <v>378000</v>
      </c>
      <c r="N6" s="1">
        <v>378000</v>
      </c>
      <c r="O6" s="1">
        <f t="shared" si="0"/>
        <v>189000</v>
      </c>
    </row>
    <row r="7" spans="1:15" x14ac:dyDescent="0.25">
      <c r="A7" t="s">
        <v>53</v>
      </c>
      <c r="B7" s="1">
        <v>31500</v>
      </c>
      <c r="C7" s="1">
        <v>31500</v>
      </c>
      <c r="D7" s="1">
        <v>31500</v>
      </c>
      <c r="E7" s="1">
        <v>31500</v>
      </c>
      <c r="F7" s="1">
        <v>31500</v>
      </c>
      <c r="G7" s="1">
        <v>31500</v>
      </c>
      <c r="H7" s="1">
        <v>94500</v>
      </c>
      <c r="I7" s="1">
        <v>94500</v>
      </c>
      <c r="J7" s="1">
        <v>94500</v>
      </c>
      <c r="K7" s="1">
        <v>94500</v>
      </c>
      <c r="L7" s="1">
        <v>378000</v>
      </c>
      <c r="M7" s="1">
        <v>378000</v>
      </c>
      <c r="N7" s="1">
        <v>378000</v>
      </c>
      <c r="O7" s="1">
        <f t="shared" si="0"/>
        <v>189000</v>
      </c>
    </row>
    <row r="8" spans="1:15" x14ac:dyDescent="0.25">
      <c r="A8" s="11" t="s">
        <v>54</v>
      </c>
      <c r="B8" s="12">
        <f>SUM(B2:B7)</f>
        <v>233100</v>
      </c>
      <c r="C8" s="12">
        <f t="shared" ref="C8:G8" si="1">SUM(C2:C7)</f>
        <v>233100</v>
      </c>
      <c r="D8" s="12">
        <f t="shared" si="1"/>
        <v>233100</v>
      </c>
      <c r="E8" s="12">
        <f t="shared" si="1"/>
        <v>233100</v>
      </c>
      <c r="F8" s="12">
        <f t="shared" si="1"/>
        <v>233100</v>
      </c>
      <c r="G8" s="12">
        <f t="shared" si="1"/>
        <v>233100</v>
      </c>
      <c r="H8" s="12">
        <f t="shared" ref="H8" si="2">SUM(H2:H7)</f>
        <v>699300</v>
      </c>
      <c r="I8" s="12">
        <f t="shared" ref="I8" si="3">SUM(I2:I7)</f>
        <v>699300</v>
      </c>
      <c r="J8" s="12">
        <f t="shared" ref="J8" si="4">SUM(J2:J7)</f>
        <v>699300</v>
      </c>
      <c r="K8" s="12">
        <f t="shared" ref="K8" si="5">SUM(K2:K7)</f>
        <v>699300</v>
      </c>
      <c r="L8" s="12">
        <f t="shared" ref="L8" si="6">SUM(L2:L7)</f>
        <v>2797200</v>
      </c>
      <c r="M8" s="12">
        <f t="shared" ref="M8" si="7">SUM(M2:M7)</f>
        <v>2797200</v>
      </c>
      <c r="N8" s="12">
        <f t="shared" ref="N8" si="8">SUM(N2:N7)</f>
        <v>2797200</v>
      </c>
      <c r="O8" s="12">
        <f t="shared" ref="O8" si="9">SUM(O2:O7)</f>
        <v>1398600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O1"/>
    </sheetView>
  </sheetViews>
  <sheetFormatPr defaultRowHeight="15" x14ac:dyDescent="0.25"/>
  <cols>
    <col min="3" max="7" width="10.7109375" bestFit="1" customWidth="1"/>
    <col min="8" max="15" width="12.140625" bestFit="1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56</v>
      </c>
      <c r="B2" s="1"/>
      <c r="C2" s="1">
        <v>-392140</v>
      </c>
      <c r="D2" s="1">
        <v>-732240</v>
      </c>
      <c r="E2" s="1">
        <v>-732240</v>
      </c>
      <c r="F2" s="1">
        <v>-732240</v>
      </c>
      <c r="G2" s="1">
        <v>-732240</v>
      </c>
      <c r="H2" s="1">
        <v>-2196720</v>
      </c>
      <c r="I2" s="1">
        <v>-2196720</v>
      </c>
      <c r="J2" s="1">
        <v>-2196720</v>
      </c>
      <c r="K2" s="1">
        <v>-2196720</v>
      </c>
      <c r="L2" s="1">
        <v>-8786880</v>
      </c>
      <c r="M2" s="1">
        <v>-8786880</v>
      </c>
      <c r="N2" s="1">
        <v>-8786880</v>
      </c>
      <c r="O2" s="1">
        <f>N2/2</f>
        <v>-4393440</v>
      </c>
    </row>
    <row r="3" spans="1:15" x14ac:dyDescent="0.25">
      <c r="A3" t="s">
        <v>34</v>
      </c>
      <c r="B3" s="1"/>
      <c r="C3" s="1">
        <v>-18500</v>
      </c>
      <c r="D3" s="1">
        <v>-21600</v>
      </c>
      <c r="E3" s="1">
        <v>-21600</v>
      </c>
      <c r="F3" s="1">
        <v>-21600</v>
      </c>
      <c r="G3" s="1">
        <v>-21600</v>
      </c>
      <c r="H3" s="1">
        <v>-64800</v>
      </c>
      <c r="I3" s="1">
        <v>-64800</v>
      </c>
      <c r="J3" s="1">
        <v>-64800</v>
      </c>
      <c r="K3" s="1">
        <v>-64800</v>
      </c>
      <c r="L3" s="1">
        <v>-259200</v>
      </c>
      <c r="M3" s="1">
        <v>-259200</v>
      </c>
      <c r="N3" s="1">
        <v>-259200</v>
      </c>
      <c r="O3" s="1">
        <f t="shared" ref="O3:O4" si="0">N3/2</f>
        <v>-129600</v>
      </c>
    </row>
    <row r="4" spans="1:15" x14ac:dyDescent="0.25">
      <c r="A4" t="s">
        <v>35</v>
      </c>
      <c r="B4" s="1"/>
      <c r="C4" s="1">
        <v>27100</v>
      </c>
      <c r="D4" s="1">
        <v>27000</v>
      </c>
      <c r="E4" s="1">
        <v>27000</v>
      </c>
      <c r="F4" s="1">
        <v>27000</v>
      </c>
      <c r="G4" s="1">
        <v>27000</v>
      </c>
      <c r="H4" s="1">
        <v>81000</v>
      </c>
      <c r="I4" s="1">
        <v>81000</v>
      </c>
      <c r="J4" s="1">
        <v>81000</v>
      </c>
      <c r="K4" s="1">
        <v>81000</v>
      </c>
      <c r="L4" s="1">
        <v>324000</v>
      </c>
      <c r="M4" s="1">
        <v>324000</v>
      </c>
      <c r="N4" s="1">
        <v>324000</v>
      </c>
      <c r="O4" s="1">
        <f t="shared" si="0"/>
        <v>162000</v>
      </c>
    </row>
    <row r="5" spans="1:15" x14ac:dyDescent="0.25">
      <c r="A5" t="s">
        <v>36</v>
      </c>
      <c r="B5" s="1"/>
      <c r="C5" s="1">
        <f>SUM(C2:C4)</f>
        <v>-383540</v>
      </c>
      <c r="D5" s="1">
        <f t="shared" ref="D5:G5" si="1">SUM(D2:D4)</f>
        <v>-726840</v>
      </c>
      <c r="E5" s="1">
        <f t="shared" si="1"/>
        <v>-726840</v>
      </c>
      <c r="F5" s="1">
        <f t="shared" si="1"/>
        <v>-726840</v>
      </c>
      <c r="G5" s="1">
        <f t="shared" si="1"/>
        <v>-726840</v>
      </c>
      <c r="H5" s="1">
        <f t="shared" ref="H5" si="2">SUM(H2:H4)</f>
        <v>-2180520</v>
      </c>
      <c r="I5" s="1">
        <f t="shared" ref="I5" si="3">SUM(I2:I4)</f>
        <v>-2180520</v>
      </c>
      <c r="J5" s="1">
        <f t="shared" ref="J5" si="4">SUM(J2:J4)</f>
        <v>-2180520</v>
      </c>
      <c r="K5" s="1">
        <f t="shared" ref="K5" si="5">SUM(K2:K4)</f>
        <v>-2180520</v>
      </c>
      <c r="L5" s="1">
        <f t="shared" ref="L5" si="6">SUM(L2:L4)</f>
        <v>-8722080</v>
      </c>
      <c r="M5" s="1">
        <f t="shared" ref="M5" si="7">SUM(M2:M4)</f>
        <v>-8722080</v>
      </c>
      <c r="N5" s="1">
        <f t="shared" ref="N5" si="8">SUM(N2:N4)</f>
        <v>-8722080</v>
      </c>
      <c r="O5" s="1">
        <f t="shared" ref="O5" si="9">SUM(O2:O4)</f>
        <v>-4361040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>
      <selection activeCell="B10" sqref="B10"/>
    </sheetView>
  </sheetViews>
  <sheetFormatPr defaultRowHeight="15" x14ac:dyDescent="0.25"/>
  <cols>
    <col min="1" max="1" width="25.5703125" style="3" customWidth="1"/>
    <col min="2" max="2" width="28.5703125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ht="45" x14ac:dyDescent="0.25">
      <c r="A2" s="3" t="s">
        <v>57</v>
      </c>
      <c r="B2" s="1">
        <v>300000</v>
      </c>
    </row>
    <row r="3" spans="1:15" ht="45" x14ac:dyDescent="0.25">
      <c r="A3" s="3" t="s">
        <v>58</v>
      </c>
      <c r="B3" s="1">
        <v>500000</v>
      </c>
    </row>
    <row r="4" spans="1:15" x14ac:dyDescent="0.25">
      <c r="A4" s="3" t="s">
        <v>59</v>
      </c>
      <c r="B4" s="1">
        <v>75000</v>
      </c>
    </row>
    <row r="5" spans="1:15" ht="30" x14ac:dyDescent="0.25">
      <c r="A5" s="3" t="s">
        <v>60</v>
      </c>
      <c r="B5" s="1">
        <v>1000000</v>
      </c>
    </row>
    <row r="6" spans="1:15" x14ac:dyDescent="0.25">
      <c r="A6" s="3" t="s">
        <v>61</v>
      </c>
      <c r="B6" s="1">
        <v>1200000</v>
      </c>
    </row>
    <row r="7" spans="1:15" ht="30" x14ac:dyDescent="0.25">
      <c r="A7" s="3" t="s">
        <v>79</v>
      </c>
      <c r="B7" s="1">
        <v>12000000</v>
      </c>
    </row>
    <row r="8" spans="1:15" x14ac:dyDescent="0.25">
      <c r="A8" s="3" t="s">
        <v>81</v>
      </c>
      <c r="B8" s="1">
        <v>29450000</v>
      </c>
    </row>
    <row r="9" spans="1:15" ht="30" x14ac:dyDescent="0.25">
      <c r="A9" s="3" t="s">
        <v>80</v>
      </c>
      <c r="B9" s="1">
        <f>70000000-44525000</f>
        <v>25475000</v>
      </c>
    </row>
    <row r="10" spans="1:15" x14ac:dyDescent="0.25">
      <c r="A10" s="3" t="s">
        <v>36</v>
      </c>
      <c r="B10" s="1">
        <f>SUM(B2:B9)</f>
        <v>70000000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workbookViewId="0">
      <selection sqref="A1:XFD1"/>
    </sheetView>
  </sheetViews>
  <sheetFormatPr defaultRowHeight="15" x14ac:dyDescent="0.25"/>
  <cols>
    <col min="3" max="3" width="14" customWidth="1"/>
    <col min="4" max="11" width="11.42578125" bestFit="1" customWidth="1"/>
    <col min="12" max="14" width="12.42578125" bestFit="1" customWidth="1"/>
    <col min="15" max="15" width="11.42578125" bestFit="1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33</v>
      </c>
      <c r="B2" s="1"/>
      <c r="C2" s="1">
        <v>630000</v>
      </c>
      <c r="D2" s="1">
        <v>756000</v>
      </c>
      <c r="E2" s="1">
        <v>756000</v>
      </c>
      <c r="F2" s="1">
        <v>756000</v>
      </c>
      <c r="G2" s="1">
        <v>756000</v>
      </c>
      <c r="H2" s="1">
        <f>G2*3</f>
        <v>2268000</v>
      </c>
      <c r="I2" s="1">
        <v>2268000</v>
      </c>
      <c r="J2" s="1">
        <v>2268000</v>
      </c>
      <c r="K2" s="1">
        <v>2268000</v>
      </c>
      <c r="L2" s="1">
        <f>K2*4</f>
        <v>9072000</v>
      </c>
      <c r="M2" s="1">
        <v>9072000</v>
      </c>
      <c r="N2" s="1">
        <v>9072000</v>
      </c>
      <c r="O2" s="1">
        <f>N2/2</f>
        <v>4536000</v>
      </c>
    </row>
    <row r="3" spans="1:15" x14ac:dyDescent="0.25">
      <c r="A3" t="s">
        <v>34</v>
      </c>
      <c r="B3" s="1"/>
      <c r="C3" s="1">
        <v>117000</v>
      </c>
      <c r="D3" s="1">
        <v>140400</v>
      </c>
      <c r="E3" s="1">
        <v>140400</v>
      </c>
      <c r="F3" s="1">
        <v>140400</v>
      </c>
      <c r="G3" s="1">
        <v>140400</v>
      </c>
      <c r="H3" s="1">
        <f t="shared" ref="H3:H4" si="0">G3*3</f>
        <v>421200</v>
      </c>
      <c r="I3" s="1">
        <v>421200</v>
      </c>
      <c r="J3" s="1">
        <v>421200</v>
      </c>
      <c r="K3" s="1">
        <v>421200</v>
      </c>
      <c r="L3" s="1">
        <f t="shared" ref="L3:L4" si="1">K3*4</f>
        <v>1684800</v>
      </c>
      <c r="M3" s="1">
        <v>1684800</v>
      </c>
      <c r="N3" s="1">
        <v>1684800</v>
      </c>
      <c r="O3" s="1">
        <f t="shared" ref="O3:O4" si="2">N3/2</f>
        <v>842400</v>
      </c>
    </row>
    <row r="4" spans="1:15" x14ac:dyDescent="0.25">
      <c r="A4" t="s">
        <v>35</v>
      </c>
      <c r="B4" s="1"/>
      <c r="C4" s="1">
        <v>225000</v>
      </c>
      <c r="D4" s="1">
        <v>270000</v>
      </c>
      <c r="E4" s="1">
        <v>270000</v>
      </c>
      <c r="F4" s="1">
        <v>270000</v>
      </c>
      <c r="G4" s="1">
        <v>270000</v>
      </c>
      <c r="H4" s="1">
        <f t="shared" si="0"/>
        <v>810000</v>
      </c>
      <c r="I4" s="1">
        <v>810000</v>
      </c>
      <c r="J4" s="1">
        <v>810000</v>
      </c>
      <c r="K4" s="1">
        <v>810000</v>
      </c>
      <c r="L4" s="1">
        <f t="shared" si="1"/>
        <v>3240000</v>
      </c>
      <c r="M4" s="1">
        <v>3240000</v>
      </c>
      <c r="N4" s="1">
        <v>3240000</v>
      </c>
      <c r="O4" s="1">
        <f t="shared" si="2"/>
        <v>1620000</v>
      </c>
    </row>
    <row r="5" spans="1:15" s="11" customFormat="1" x14ac:dyDescent="0.25">
      <c r="A5" s="11" t="s">
        <v>36</v>
      </c>
      <c r="B5" s="12"/>
      <c r="C5" s="12">
        <f>SUM(C2:C4)</f>
        <v>972000</v>
      </c>
      <c r="D5" s="12">
        <f t="shared" ref="D5:O5" si="3">SUM(D2:D4)</f>
        <v>1166400</v>
      </c>
      <c r="E5" s="12">
        <f t="shared" si="3"/>
        <v>1166400</v>
      </c>
      <c r="F5" s="12">
        <f t="shared" si="3"/>
        <v>1166400</v>
      </c>
      <c r="G5" s="12">
        <f t="shared" si="3"/>
        <v>1166400</v>
      </c>
      <c r="H5" s="12">
        <f t="shared" si="3"/>
        <v>3499200</v>
      </c>
      <c r="I5" s="12">
        <f t="shared" si="3"/>
        <v>3499200</v>
      </c>
      <c r="J5" s="12">
        <f t="shared" si="3"/>
        <v>3499200</v>
      </c>
      <c r="K5" s="12">
        <f t="shared" si="3"/>
        <v>3499200</v>
      </c>
      <c r="L5" s="12">
        <f t="shared" si="3"/>
        <v>13996800</v>
      </c>
      <c r="M5" s="12">
        <f t="shared" si="3"/>
        <v>13996800</v>
      </c>
      <c r="N5" s="12">
        <f t="shared" si="3"/>
        <v>13996800</v>
      </c>
      <c r="O5" s="12">
        <f t="shared" si="3"/>
        <v>6998400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sqref="A1:XFD1"/>
    </sheetView>
  </sheetViews>
  <sheetFormatPr defaultRowHeight="15" x14ac:dyDescent="0.25"/>
  <cols>
    <col min="3" max="7" width="10" bestFit="1" customWidth="1"/>
    <col min="8" max="9" width="11.42578125" bestFit="1" customWidth="1"/>
    <col min="10" max="11" width="12.42578125" bestFit="1" customWidth="1"/>
    <col min="12" max="12" width="13.5703125" bestFit="1" customWidth="1"/>
    <col min="13" max="13" width="13.85546875" customWidth="1"/>
    <col min="14" max="14" width="14.42578125" customWidth="1"/>
    <col min="15" max="15" width="13.5703125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63</v>
      </c>
      <c r="C2" s="1">
        <v>450000</v>
      </c>
      <c r="D2" s="1">
        <v>450000</v>
      </c>
      <c r="E2" s="1">
        <v>450000</v>
      </c>
      <c r="F2" s="1">
        <v>450000</v>
      </c>
      <c r="G2" s="1">
        <v>450000</v>
      </c>
      <c r="H2" s="1">
        <f>G2*3</f>
        <v>1350000</v>
      </c>
      <c r="I2" s="1">
        <f t="shared" ref="I2:K2" si="0">H2*3</f>
        <v>4050000</v>
      </c>
      <c r="J2" s="1">
        <f t="shared" si="0"/>
        <v>12150000</v>
      </c>
      <c r="K2" s="1">
        <f t="shared" si="0"/>
        <v>36450000</v>
      </c>
      <c r="L2" s="1">
        <f>K2*4</f>
        <v>145800000</v>
      </c>
      <c r="M2" s="1">
        <v>145800000</v>
      </c>
      <c r="N2" s="1">
        <v>145800000</v>
      </c>
      <c r="O2" s="1">
        <f>N2/2</f>
        <v>72900000</v>
      </c>
    </row>
    <row r="3" spans="1:15" x14ac:dyDescent="0.25">
      <c r="A3" t="s">
        <v>64</v>
      </c>
      <c r="C3" s="1">
        <f>SUM(C2)</f>
        <v>450000</v>
      </c>
      <c r="D3" s="1">
        <f t="shared" ref="D3:G3" si="1">SUM(D2)</f>
        <v>450000</v>
      </c>
      <c r="E3" s="1">
        <f t="shared" si="1"/>
        <v>450000</v>
      </c>
      <c r="F3" s="1">
        <f t="shared" si="1"/>
        <v>450000</v>
      </c>
      <c r="G3" s="1">
        <f t="shared" si="1"/>
        <v>450000</v>
      </c>
      <c r="H3" s="1">
        <f t="shared" ref="H3" si="2">SUM(H2)</f>
        <v>1350000</v>
      </c>
      <c r="I3" s="1">
        <f t="shared" ref="I3" si="3">SUM(I2)</f>
        <v>4050000</v>
      </c>
      <c r="J3" s="1">
        <f t="shared" ref="J3" si="4">SUM(J2)</f>
        <v>12150000</v>
      </c>
      <c r="K3" s="1">
        <f t="shared" ref="K3" si="5">SUM(K2)</f>
        <v>36450000</v>
      </c>
      <c r="L3" s="1">
        <f t="shared" ref="L3" si="6">SUM(L2)</f>
        <v>145800000</v>
      </c>
      <c r="M3" s="1">
        <f t="shared" ref="M3" si="7">SUM(M2)</f>
        <v>145800000</v>
      </c>
      <c r="N3" s="1">
        <f t="shared" ref="N3" si="8">SUM(N2)</f>
        <v>145800000</v>
      </c>
      <c r="O3" s="1">
        <f t="shared" ref="O3" si="9">SUM(O2)</f>
        <v>72900000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sqref="A1:XFD1"/>
    </sheetView>
  </sheetViews>
  <sheetFormatPr defaultRowHeight="15" x14ac:dyDescent="0.25"/>
  <cols>
    <col min="2" max="7" width="10" bestFit="1" customWidth="1"/>
    <col min="8" max="8" width="11.42578125" bestFit="1" customWidth="1"/>
    <col min="9" max="9" width="10" bestFit="1" customWidth="1"/>
    <col min="10" max="10" width="11.42578125" bestFit="1" customWidth="1"/>
    <col min="11" max="11" width="10" bestFit="1" customWidth="1"/>
    <col min="12" max="14" width="11.42578125" bestFit="1" customWidth="1"/>
    <col min="15" max="15" width="13.5703125" customWidth="1"/>
  </cols>
  <sheetData>
    <row r="1" spans="1:15" x14ac:dyDescent="0.25">
      <c r="A1" s="4"/>
      <c r="B1" s="5">
        <v>43647</v>
      </c>
      <c r="C1" s="5">
        <v>43678</v>
      </c>
      <c r="D1" s="5">
        <v>43709</v>
      </c>
      <c r="E1" s="5">
        <v>43739</v>
      </c>
      <c r="F1" s="5">
        <v>43770</v>
      </c>
      <c r="G1" s="5">
        <v>43800</v>
      </c>
      <c r="H1" s="6" t="s">
        <v>0</v>
      </c>
      <c r="I1" s="6" t="s">
        <v>1</v>
      </c>
      <c r="J1" s="6" t="s">
        <v>2</v>
      </c>
      <c r="K1" s="6" t="s">
        <v>3</v>
      </c>
      <c r="L1" s="6">
        <v>2021</v>
      </c>
      <c r="M1" s="6">
        <v>2022</v>
      </c>
      <c r="N1" s="6">
        <v>2023</v>
      </c>
      <c r="O1" s="6" t="s">
        <v>4</v>
      </c>
    </row>
    <row r="2" spans="1:15" x14ac:dyDescent="0.25">
      <c r="A2" t="s">
        <v>38</v>
      </c>
      <c r="B2" s="1">
        <v>5000</v>
      </c>
      <c r="C2" s="1">
        <v>5000</v>
      </c>
      <c r="D2" s="1">
        <v>5000</v>
      </c>
      <c r="E2" s="1">
        <v>5000</v>
      </c>
      <c r="F2" s="1">
        <v>5000</v>
      </c>
      <c r="G2" s="1">
        <v>5000</v>
      </c>
      <c r="H2" s="1">
        <v>15000</v>
      </c>
      <c r="I2" s="1">
        <v>15000</v>
      </c>
      <c r="J2" s="1">
        <v>15000</v>
      </c>
      <c r="K2" s="1">
        <v>15000</v>
      </c>
      <c r="L2" s="1">
        <v>60000</v>
      </c>
      <c r="M2" s="1">
        <v>60000</v>
      </c>
      <c r="N2" s="1">
        <v>60000</v>
      </c>
      <c r="O2" s="1">
        <f>N2/2</f>
        <v>30000</v>
      </c>
    </row>
    <row r="3" spans="1:15" x14ac:dyDescent="0.25">
      <c r="A3" t="s">
        <v>39</v>
      </c>
      <c r="B3" s="1">
        <v>1000</v>
      </c>
      <c r="C3" s="1">
        <v>1000</v>
      </c>
      <c r="D3" s="1">
        <v>1000</v>
      </c>
      <c r="E3" s="1">
        <v>1000</v>
      </c>
      <c r="F3" s="1">
        <v>1000</v>
      </c>
      <c r="G3" s="1">
        <v>1000</v>
      </c>
      <c r="H3" s="1">
        <v>3000</v>
      </c>
      <c r="I3" s="1">
        <v>3000</v>
      </c>
      <c r="J3" s="1">
        <v>3000</v>
      </c>
      <c r="K3" s="1">
        <v>3000</v>
      </c>
      <c r="L3" s="1">
        <v>12000</v>
      </c>
      <c r="M3" s="1">
        <v>12000</v>
      </c>
      <c r="N3" s="1">
        <v>12000</v>
      </c>
      <c r="O3" s="1">
        <f t="shared" ref="O3:O11" si="0">N3/2</f>
        <v>6000</v>
      </c>
    </row>
    <row r="4" spans="1:15" x14ac:dyDescent="0.25">
      <c r="A4" t="s">
        <v>40</v>
      </c>
      <c r="B4" s="1">
        <v>150000</v>
      </c>
      <c r="C4" s="1">
        <v>150000</v>
      </c>
      <c r="D4" s="1">
        <v>150000</v>
      </c>
      <c r="E4" s="1">
        <v>150000</v>
      </c>
      <c r="F4" s="1">
        <v>150000</v>
      </c>
      <c r="G4" s="1">
        <v>150000</v>
      </c>
      <c r="H4" s="1">
        <v>450000</v>
      </c>
      <c r="I4" s="1">
        <v>450000</v>
      </c>
      <c r="J4" s="1">
        <v>450000</v>
      </c>
      <c r="K4" s="1">
        <v>450000</v>
      </c>
      <c r="L4" s="1">
        <v>1800000</v>
      </c>
      <c r="M4" s="1">
        <v>1800000</v>
      </c>
      <c r="N4" s="1">
        <v>1800000</v>
      </c>
      <c r="O4" s="1">
        <f t="shared" si="0"/>
        <v>900000</v>
      </c>
    </row>
    <row r="5" spans="1:15" x14ac:dyDescent="0.25">
      <c r="A5" t="s">
        <v>41</v>
      </c>
      <c r="B5" s="1">
        <v>30000</v>
      </c>
      <c r="C5" s="1">
        <v>30000</v>
      </c>
      <c r="D5" s="1">
        <v>30000</v>
      </c>
      <c r="E5" s="1">
        <v>30000</v>
      </c>
      <c r="F5" s="1">
        <v>30000</v>
      </c>
      <c r="G5" s="1">
        <v>30000</v>
      </c>
      <c r="H5" s="1">
        <v>90000</v>
      </c>
      <c r="I5" s="1">
        <v>90000</v>
      </c>
      <c r="J5" s="1">
        <v>90000</v>
      </c>
      <c r="K5" s="1">
        <v>90000</v>
      </c>
      <c r="L5" s="1">
        <v>360000</v>
      </c>
      <c r="M5" s="1">
        <v>360000</v>
      </c>
      <c r="N5" s="1">
        <v>360000</v>
      </c>
      <c r="O5" s="1">
        <f t="shared" si="0"/>
        <v>180000</v>
      </c>
    </row>
    <row r="6" spans="1:15" x14ac:dyDescent="0.25">
      <c r="A6" t="s">
        <v>42</v>
      </c>
      <c r="B6" s="1">
        <v>25000</v>
      </c>
      <c r="C6" s="1"/>
      <c r="D6" s="1"/>
      <c r="E6" s="1"/>
      <c r="F6" s="1"/>
      <c r="G6" s="1"/>
      <c r="H6" s="1"/>
      <c r="I6" s="1"/>
      <c r="J6" s="1">
        <v>25000</v>
      </c>
      <c r="K6" s="1"/>
      <c r="L6" s="1">
        <v>25000</v>
      </c>
      <c r="M6" s="1">
        <v>25000</v>
      </c>
      <c r="N6" s="1">
        <v>25000</v>
      </c>
      <c r="O6" s="1"/>
    </row>
    <row r="7" spans="1:15" x14ac:dyDescent="0.25">
      <c r="A7" t="s">
        <v>43</v>
      </c>
      <c r="B7" s="1">
        <v>50000</v>
      </c>
      <c r="C7" s="1">
        <v>50000</v>
      </c>
      <c r="D7" s="1">
        <v>50000</v>
      </c>
      <c r="E7" s="1">
        <v>50000</v>
      </c>
      <c r="F7" s="1">
        <v>50000</v>
      </c>
      <c r="G7" s="1">
        <v>50000</v>
      </c>
      <c r="H7" s="1">
        <v>150000</v>
      </c>
      <c r="I7" s="1">
        <v>150000</v>
      </c>
      <c r="J7" s="1">
        <v>150000</v>
      </c>
      <c r="K7" s="1">
        <v>150000</v>
      </c>
      <c r="L7" s="1">
        <v>600000</v>
      </c>
      <c r="M7" s="1">
        <v>600000</v>
      </c>
      <c r="N7" s="1">
        <v>600000</v>
      </c>
      <c r="O7" s="1">
        <f t="shared" si="0"/>
        <v>300000</v>
      </c>
    </row>
    <row r="8" spans="1:15" x14ac:dyDescent="0.25">
      <c r="A8" t="s">
        <v>44</v>
      </c>
      <c r="B8" s="1">
        <v>72000</v>
      </c>
      <c r="C8" s="1">
        <v>72000</v>
      </c>
      <c r="D8" s="1">
        <v>72000</v>
      </c>
      <c r="E8" s="1">
        <v>72000</v>
      </c>
      <c r="F8" s="1">
        <v>72000</v>
      </c>
      <c r="G8" s="1">
        <v>72000</v>
      </c>
      <c r="H8" s="1">
        <v>216000</v>
      </c>
      <c r="I8" s="1">
        <v>216000</v>
      </c>
      <c r="J8" s="1">
        <v>216000</v>
      </c>
      <c r="K8" s="1">
        <v>216000</v>
      </c>
      <c r="L8" s="1">
        <v>864000</v>
      </c>
      <c r="M8" s="1">
        <v>864000</v>
      </c>
      <c r="N8" s="1">
        <v>864000</v>
      </c>
      <c r="O8" s="1">
        <f t="shared" si="0"/>
        <v>432000</v>
      </c>
    </row>
    <row r="9" spans="1:15" x14ac:dyDescent="0.25">
      <c r="A9" t="s">
        <v>45</v>
      </c>
      <c r="B9" s="1">
        <v>25000</v>
      </c>
      <c r="C9" s="1"/>
      <c r="D9" s="1"/>
      <c r="E9" s="1"/>
      <c r="F9" s="1"/>
      <c r="G9" s="1"/>
      <c r="H9" s="1">
        <v>25000</v>
      </c>
      <c r="I9" s="1"/>
      <c r="J9" s="1">
        <v>25000</v>
      </c>
      <c r="K9" s="1"/>
      <c r="L9" s="1">
        <v>50000</v>
      </c>
      <c r="M9" s="1">
        <v>50000</v>
      </c>
      <c r="N9" s="1">
        <v>50000</v>
      </c>
      <c r="O9" s="1">
        <f t="shared" si="0"/>
        <v>25000</v>
      </c>
    </row>
    <row r="10" spans="1:15" x14ac:dyDescent="0.25">
      <c r="A10" t="s">
        <v>46</v>
      </c>
      <c r="B10" s="1">
        <v>14000</v>
      </c>
      <c r="C10" s="1">
        <v>14000</v>
      </c>
      <c r="D10" s="1">
        <v>14000</v>
      </c>
      <c r="E10" s="1">
        <v>14000</v>
      </c>
      <c r="F10" s="1">
        <v>14000</v>
      </c>
      <c r="G10" s="1">
        <v>14000</v>
      </c>
      <c r="H10" s="1">
        <v>42000</v>
      </c>
      <c r="I10" s="1">
        <v>42000</v>
      </c>
      <c r="J10" s="1">
        <v>42000</v>
      </c>
      <c r="K10" s="1">
        <v>42000</v>
      </c>
      <c r="L10" s="1">
        <v>168000</v>
      </c>
      <c r="M10" s="1">
        <v>168000</v>
      </c>
      <c r="N10" s="1">
        <v>168000</v>
      </c>
      <c r="O10" s="1">
        <f t="shared" si="0"/>
        <v>84000</v>
      </c>
    </row>
    <row r="11" spans="1:15" x14ac:dyDescent="0.25">
      <c r="A11" t="s">
        <v>47</v>
      </c>
      <c r="B11" s="1">
        <v>5000</v>
      </c>
      <c r="C11" s="1">
        <v>5000</v>
      </c>
      <c r="D11" s="1">
        <v>5000</v>
      </c>
      <c r="E11" s="1">
        <v>5000</v>
      </c>
      <c r="F11" s="1">
        <v>5000</v>
      </c>
      <c r="G11" s="1">
        <v>5000</v>
      </c>
      <c r="H11" s="1">
        <v>15000</v>
      </c>
      <c r="I11" s="1">
        <v>15000</v>
      </c>
      <c r="J11" s="1">
        <v>15000</v>
      </c>
      <c r="K11" s="1">
        <v>15000</v>
      </c>
      <c r="L11" s="1">
        <v>60000</v>
      </c>
      <c r="M11" s="1">
        <v>60000</v>
      </c>
      <c r="N11" s="1">
        <v>60000</v>
      </c>
      <c r="O11" s="1">
        <f t="shared" si="0"/>
        <v>30000</v>
      </c>
    </row>
    <row r="12" spans="1:15" x14ac:dyDescent="0.25">
      <c r="A12" s="11" t="s">
        <v>55</v>
      </c>
      <c r="B12" s="12">
        <f>SUM(B2:B11)</f>
        <v>377000</v>
      </c>
      <c r="C12" s="12">
        <f t="shared" ref="C12:O12" si="1">SUM(C2:C11)</f>
        <v>327000</v>
      </c>
      <c r="D12" s="12">
        <f t="shared" si="1"/>
        <v>327000</v>
      </c>
      <c r="E12" s="12">
        <f t="shared" si="1"/>
        <v>327000</v>
      </c>
      <c r="F12" s="12">
        <f t="shared" si="1"/>
        <v>327000</v>
      </c>
      <c r="G12" s="12">
        <f t="shared" si="1"/>
        <v>327000</v>
      </c>
      <c r="H12" s="12">
        <f t="shared" si="1"/>
        <v>1006000</v>
      </c>
      <c r="I12" s="12">
        <f t="shared" si="1"/>
        <v>981000</v>
      </c>
      <c r="J12" s="12">
        <f t="shared" si="1"/>
        <v>1031000</v>
      </c>
      <c r="K12" s="12">
        <f t="shared" si="1"/>
        <v>981000</v>
      </c>
      <c r="L12" s="12">
        <f t="shared" si="1"/>
        <v>3999000</v>
      </c>
      <c r="M12" s="12">
        <f t="shared" si="1"/>
        <v>3999000</v>
      </c>
      <c r="N12" s="12">
        <f t="shared" si="1"/>
        <v>3999000</v>
      </c>
      <c r="O12" s="12">
        <f t="shared" si="1"/>
        <v>1987000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прибыли-убытки</vt:lpstr>
      <vt:lpstr>объем продаж</vt:lpstr>
      <vt:lpstr>общие издержки</vt:lpstr>
      <vt:lpstr>затраты на персонал</vt:lpstr>
      <vt:lpstr>суммарные издержки, отнесенные</vt:lpstr>
      <vt:lpstr>Оборудование</vt:lpstr>
      <vt:lpstr>КФ поступление от продаж</vt:lpstr>
      <vt:lpstr>КФ прямые издержки</vt:lpstr>
      <vt:lpstr>КФ общие издержки</vt:lpstr>
      <vt:lpstr>Затраты на персонал по группам</vt:lpstr>
      <vt:lpstr>Инвестиционные затраты</vt:lpstr>
      <vt:lpstr>Цена продукта</vt:lpstr>
      <vt:lpstr>объемы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 КФА2</dc:creator>
  <cp:lastModifiedBy>ноут КФА2</cp:lastModifiedBy>
  <dcterms:created xsi:type="dcterms:W3CDTF">2019-06-17T06:16:43Z</dcterms:created>
  <dcterms:modified xsi:type="dcterms:W3CDTF">2019-08-21T11:55:45Z</dcterms:modified>
</cp:coreProperties>
</file>